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hz\sutaze\obec n. jedlová súťaž zbrojnica\sutaz 09. 10 .2020\"/>
    </mc:Choice>
  </mc:AlternateContent>
  <bookViews>
    <workbookView xWindow="0" yWindow="0" windowWidth="20730" windowHeight="11760" firstSheet="4" activeTab="10"/>
  </bookViews>
  <sheets>
    <sheet name="Rekapitulácia" sheetId="1" r:id="rId1"/>
    <sheet name="Krycí list stavby" sheetId="2" r:id="rId2"/>
    <sheet name="Kryci_list 4265" sheetId="3" r:id="rId3"/>
    <sheet name="Rekap 4265" sheetId="4" r:id="rId4"/>
    <sheet name="SO 4265" sheetId="5" r:id="rId5"/>
    <sheet name="Kryci_list 4266" sheetId="6" r:id="rId6"/>
    <sheet name="Rekap 4266" sheetId="7" r:id="rId7"/>
    <sheet name="SO 4266" sheetId="8" r:id="rId8"/>
    <sheet name="Kryci_list 4269" sheetId="9" r:id="rId9"/>
    <sheet name="Rekap 4269" sheetId="10" r:id="rId10"/>
    <sheet name="SO 4269" sheetId="11" r:id="rId11"/>
    <sheet name="Kryci_list 4270" sheetId="12" r:id="rId12"/>
    <sheet name="Rekap 4270" sheetId="13" r:id="rId13"/>
    <sheet name="SO 4270" sheetId="14" r:id="rId14"/>
    <sheet name="Kryci_list 4271" sheetId="15" r:id="rId15"/>
    <sheet name="Rekap 4271" sheetId="16" r:id="rId16"/>
    <sheet name="SO 4271" sheetId="17" r:id="rId17"/>
  </sheets>
  <definedNames>
    <definedName name="_xlnm.Print_Titles" localSheetId="3">'Rekap 4265'!$9:$9</definedName>
    <definedName name="_xlnm.Print_Titles" localSheetId="6">'Rekap 4266'!$9:$9</definedName>
    <definedName name="_xlnm.Print_Titles" localSheetId="9">'Rekap 4269'!$9:$9</definedName>
    <definedName name="_xlnm.Print_Titles" localSheetId="12">'Rekap 4270'!$9:$9</definedName>
    <definedName name="_xlnm.Print_Titles" localSheetId="15">'Rekap 4271'!$9:$9</definedName>
    <definedName name="_xlnm.Print_Titles" localSheetId="4">'SO 4265'!$8:$8</definedName>
    <definedName name="_xlnm.Print_Titles" localSheetId="7">'SO 4266'!$8:$8</definedName>
    <definedName name="_xlnm.Print_Titles" localSheetId="10">'SO 4269'!$8:$8</definedName>
    <definedName name="_xlnm.Print_Titles" localSheetId="13">'SO 4270'!$8:$8</definedName>
    <definedName name="_xlnm.Print_Titles" localSheetId="16">'SO 4271'!$8:$8</definedName>
  </definedNames>
  <calcPr calcId="152511"/>
</workbook>
</file>

<file path=xl/calcChain.xml><?xml version="1.0" encoding="utf-8"?>
<calcChain xmlns="http://schemas.openxmlformats.org/spreadsheetml/2006/main">
  <c r="F12" i="1" l="1"/>
  <c r="J16" i="2" s="1"/>
  <c r="D12" i="1"/>
  <c r="J18" i="2" s="1"/>
  <c r="Z15" i="17"/>
  <c r="J17" i="15" s="1"/>
  <c r="S12" i="17"/>
  <c r="V12" i="17"/>
  <c r="F11" i="16" s="1"/>
  <c r="K11" i="17"/>
  <c r="K15" i="17" s="1"/>
  <c r="K11" i="1" s="1"/>
  <c r="J11" i="17"/>
  <c r="M11" i="17"/>
  <c r="L11" i="17"/>
  <c r="I11" i="17"/>
  <c r="Z15" i="14"/>
  <c r="J17" i="12" s="1"/>
  <c r="S12" i="14"/>
  <c r="V12" i="14"/>
  <c r="F11" i="13" s="1"/>
  <c r="K11" i="14"/>
  <c r="K15" i="14" s="1"/>
  <c r="K10" i="1" s="1"/>
  <c r="J11" i="14"/>
  <c r="M11" i="14"/>
  <c r="L11" i="14"/>
  <c r="I11" i="14"/>
  <c r="Z74" i="11"/>
  <c r="J17" i="9" s="1"/>
  <c r="V71" i="11"/>
  <c r="F22" i="10" s="1"/>
  <c r="K70" i="11"/>
  <c r="J70" i="11"/>
  <c r="S70" i="11"/>
  <c r="S71" i="11" s="1"/>
  <c r="E22" i="10" s="1"/>
  <c r="M70" i="11"/>
  <c r="M71" i="11" s="1"/>
  <c r="C22" i="10" s="1"/>
  <c r="L70" i="11"/>
  <c r="L71" i="11" s="1"/>
  <c r="B22" i="10" s="1"/>
  <c r="I70" i="11"/>
  <c r="I71" i="11" s="1"/>
  <c r="D22" i="10" s="1"/>
  <c r="S67" i="11"/>
  <c r="E21" i="10" s="1"/>
  <c r="V67" i="11"/>
  <c r="F21" i="10" s="1"/>
  <c r="K66" i="11"/>
  <c r="J66" i="11"/>
  <c r="M66" i="11"/>
  <c r="H67" i="11" s="1"/>
  <c r="L66" i="11"/>
  <c r="G67" i="11" s="1"/>
  <c r="I66" i="11"/>
  <c r="I67" i="11" s="1"/>
  <c r="D21" i="10" s="1"/>
  <c r="V63" i="11"/>
  <c r="K62" i="11"/>
  <c r="J62" i="11"/>
  <c r="S62" i="11"/>
  <c r="M62" i="11"/>
  <c r="L62" i="11"/>
  <c r="I62" i="11"/>
  <c r="K61" i="11"/>
  <c r="J61" i="11"/>
  <c r="S61" i="11"/>
  <c r="M61" i="11"/>
  <c r="L61" i="11"/>
  <c r="I61" i="11"/>
  <c r="K60" i="11"/>
  <c r="J60" i="11"/>
  <c r="S60" i="11"/>
  <c r="M60" i="11"/>
  <c r="L60" i="11"/>
  <c r="I60" i="11"/>
  <c r="K59" i="11"/>
  <c r="J59" i="11"/>
  <c r="S59" i="11"/>
  <c r="M59" i="11"/>
  <c r="L59" i="11"/>
  <c r="I59" i="11"/>
  <c r="K58" i="11"/>
  <c r="J58" i="11"/>
  <c r="M58" i="11"/>
  <c r="L58" i="11"/>
  <c r="I58" i="11"/>
  <c r="K57" i="11"/>
  <c r="J57" i="11"/>
  <c r="M57" i="11"/>
  <c r="L57" i="11"/>
  <c r="I57" i="11"/>
  <c r="S51" i="11"/>
  <c r="E16" i="10" s="1"/>
  <c r="V51" i="11"/>
  <c r="F16" i="10" s="1"/>
  <c r="K50" i="11"/>
  <c r="J50" i="11"/>
  <c r="M50" i="11"/>
  <c r="M51" i="11" s="1"/>
  <c r="C16" i="10" s="1"/>
  <c r="L50" i="11"/>
  <c r="G51" i="11" s="1"/>
  <c r="I50" i="11"/>
  <c r="I51" i="11" s="1"/>
  <c r="D16" i="10" s="1"/>
  <c r="S47" i="11"/>
  <c r="E15" i="10" s="1"/>
  <c r="K46" i="11"/>
  <c r="J46" i="11"/>
  <c r="M46" i="11"/>
  <c r="L46" i="11"/>
  <c r="I46" i="11"/>
  <c r="K45" i="11"/>
  <c r="J45" i="11"/>
  <c r="V45" i="11"/>
  <c r="V47" i="11" s="1"/>
  <c r="F15" i="10" s="1"/>
  <c r="M45" i="11"/>
  <c r="L45" i="11"/>
  <c r="I45" i="11"/>
  <c r="K44" i="11"/>
  <c r="J44" i="11"/>
  <c r="M44" i="11"/>
  <c r="L44" i="11"/>
  <c r="I44" i="11"/>
  <c r="K43" i="11"/>
  <c r="J43" i="11"/>
  <c r="M43" i="11"/>
  <c r="L43" i="11"/>
  <c r="I43" i="11"/>
  <c r="V40" i="11"/>
  <c r="F14" i="10" s="1"/>
  <c r="K39" i="11"/>
  <c r="J39" i="11"/>
  <c r="S39" i="11"/>
  <c r="M39" i="11"/>
  <c r="L39" i="11"/>
  <c r="I39" i="11"/>
  <c r="K38" i="11"/>
  <c r="J38" i="11"/>
  <c r="S38" i="11"/>
  <c r="M38" i="11"/>
  <c r="L38" i="11"/>
  <c r="I38" i="11"/>
  <c r="K37" i="11"/>
  <c r="J37" i="11"/>
  <c r="S37" i="11"/>
  <c r="M37" i="11"/>
  <c r="L37" i="11"/>
  <c r="I37" i="11"/>
  <c r="K36" i="11"/>
  <c r="J36" i="11"/>
  <c r="S36" i="11"/>
  <c r="M36" i="11"/>
  <c r="L36" i="11"/>
  <c r="I36" i="11"/>
  <c r="V33" i="11"/>
  <c r="F13" i="10" s="1"/>
  <c r="K32" i="11"/>
  <c r="J32" i="11"/>
  <c r="S32" i="11"/>
  <c r="M32" i="11"/>
  <c r="L32" i="11"/>
  <c r="I32" i="11"/>
  <c r="K31" i="11"/>
  <c r="J31" i="11"/>
  <c r="S31" i="11"/>
  <c r="M31" i="11"/>
  <c r="H33" i="11" s="1"/>
  <c r="L31" i="11"/>
  <c r="I31" i="11"/>
  <c r="V28" i="11"/>
  <c r="F12" i="10" s="1"/>
  <c r="K27" i="11"/>
  <c r="J27" i="11"/>
  <c r="M27" i="11"/>
  <c r="L27" i="11"/>
  <c r="I27" i="11"/>
  <c r="K26" i="11"/>
  <c r="J26" i="11"/>
  <c r="S26" i="11"/>
  <c r="M26" i="11"/>
  <c r="L26" i="11"/>
  <c r="I26" i="11"/>
  <c r="K25" i="11"/>
  <c r="J25" i="11"/>
  <c r="S25" i="11"/>
  <c r="M25" i="11"/>
  <c r="L25" i="11"/>
  <c r="I25" i="11"/>
  <c r="K24" i="11"/>
  <c r="J24" i="11"/>
  <c r="S24" i="11"/>
  <c r="M24" i="11"/>
  <c r="L24" i="11"/>
  <c r="I24" i="11"/>
  <c r="K23" i="11"/>
  <c r="J23" i="11"/>
  <c r="M23" i="11"/>
  <c r="L23" i="11"/>
  <c r="I23" i="11"/>
  <c r="K22" i="11"/>
  <c r="J22" i="11"/>
  <c r="S22" i="11"/>
  <c r="M22" i="11"/>
  <c r="L22" i="11"/>
  <c r="I22" i="11"/>
  <c r="K21" i="11"/>
  <c r="J21" i="11"/>
  <c r="S21" i="11"/>
  <c r="M21" i="11"/>
  <c r="L21" i="11"/>
  <c r="I21" i="11"/>
  <c r="S18" i="11"/>
  <c r="V18" i="11"/>
  <c r="K17" i="11"/>
  <c r="J17" i="11"/>
  <c r="M17" i="11"/>
  <c r="L17" i="11"/>
  <c r="I17" i="11"/>
  <c r="K16" i="11"/>
  <c r="J16" i="11"/>
  <c r="M16" i="11"/>
  <c r="L16" i="11"/>
  <c r="I16" i="11"/>
  <c r="K15" i="11"/>
  <c r="J15" i="11"/>
  <c r="M15" i="11"/>
  <c r="L15" i="11"/>
  <c r="I15" i="11"/>
  <c r="K14" i="11"/>
  <c r="J14" i="11"/>
  <c r="M14" i="11"/>
  <c r="L14" i="11"/>
  <c r="I14" i="11"/>
  <c r="K13" i="11"/>
  <c r="J13" i="11"/>
  <c r="M13" i="11"/>
  <c r="L13" i="11"/>
  <c r="I13" i="11"/>
  <c r="K12" i="11"/>
  <c r="J12" i="11"/>
  <c r="M12" i="11"/>
  <c r="L12" i="11"/>
  <c r="I12" i="11"/>
  <c r="K11" i="11"/>
  <c r="J11" i="11"/>
  <c r="M11" i="11"/>
  <c r="L11" i="11"/>
  <c r="I11" i="11"/>
  <c r="Z15" i="8"/>
  <c r="J17" i="6" s="1"/>
  <c r="V14" i="8"/>
  <c r="F12" i="7" s="1"/>
  <c r="S12" i="8"/>
  <c r="V12" i="8"/>
  <c r="F11" i="7" s="1"/>
  <c r="K11" i="8"/>
  <c r="K15" i="8" s="1"/>
  <c r="K8" i="1" s="1"/>
  <c r="J11" i="8"/>
  <c r="M11" i="8"/>
  <c r="H12" i="8" s="1"/>
  <c r="L11" i="8"/>
  <c r="I11" i="8"/>
  <c r="I12" i="8" s="1"/>
  <c r="D11" i="7" s="1"/>
  <c r="Z115" i="5"/>
  <c r="J17" i="3" s="1"/>
  <c r="V112" i="5"/>
  <c r="F24" i="4" s="1"/>
  <c r="K111" i="5"/>
  <c r="J111" i="5"/>
  <c r="S111" i="5"/>
  <c r="M111" i="5"/>
  <c r="L111" i="5"/>
  <c r="I111" i="5"/>
  <c r="K110" i="5"/>
  <c r="J110" i="5"/>
  <c r="S110" i="5"/>
  <c r="M110" i="5"/>
  <c r="M112" i="5" s="1"/>
  <c r="C24" i="4" s="1"/>
  <c r="L110" i="5"/>
  <c r="I110" i="5"/>
  <c r="V107" i="5"/>
  <c r="F23" i="4" s="1"/>
  <c r="K106" i="5"/>
  <c r="J106" i="5"/>
  <c r="S106" i="5"/>
  <c r="M106" i="5"/>
  <c r="L106" i="5"/>
  <c r="I106" i="5"/>
  <c r="K105" i="5"/>
  <c r="J105" i="5"/>
  <c r="S105" i="5"/>
  <c r="S107" i="5" s="1"/>
  <c r="E23" i="4" s="1"/>
  <c r="M105" i="5"/>
  <c r="L105" i="5"/>
  <c r="I105" i="5"/>
  <c r="V102" i="5"/>
  <c r="F22" i="4" s="1"/>
  <c r="K101" i="5"/>
  <c r="J101" i="5"/>
  <c r="S101" i="5"/>
  <c r="M101" i="5"/>
  <c r="L101" i="5"/>
  <c r="I101" i="5"/>
  <c r="K100" i="5"/>
  <c r="J100" i="5"/>
  <c r="M100" i="5"/>
  <c r="L100" i="5"/>
  <c r="I100" i="5"/>
  <c r="K99" i="5"/>
  <c r="J99" i="5"/>
  <c r="S99" i="5"/>
  <c r="M99" i="5"/>
  <c r="L99" i="5"/>
  <c r="I99" i="5"/>
  <c r="K98" i="5"/>
  <c r="J98" i="5"/>
  <c r="S98" i="5"/>
  <c r="M98" i="5"/>
  <c r="L98" i="5"/>
  <c r="I98" i="5"/>
  <c r="V95" i="5"/>
  <c r="F21" i="4" s="1"/>
  <c r="K94" i="5"/>
  <c r="J94" i="5"/>
  <c r="S94" i="5"/>
  <c r="S95" i="5" s="1"/>
  <c r="E21" i="4" s="1"/>
  <c r="M94" i="5"/>
  <c r="H95" i="5" s="1"/>
  <c r="L94" i="5"/>
  <c r="G95" i="5" s="1"/>
  <c r="I94" i="5"/>
  <c r="I95" i="5" s="1"/>
  <c r="D21" i="4" s="1"/>
  <c r="K90" i="5"/>
  <c r="J90" i="5"/>
  <c r="S90" i="5"/>
  <c r="M90" i="5"/>
  <c r="L90" i="5"/>
  <c r="I90" i="5"/>
  <c r="K89" i="5"/>
  <c r="J89" i="5"/>
  <c r="S89" i="5"/>
  <c r="M89" i="5"/>
  <c r="L89" i="5"/>
  <c r="I89" i="5"/>
  <c r="K88" i="5"/>
  <c r="J88" i="5"/>
  <c r="M88" i="5"/>
  <c r="L88" i="5"/>
  <c r="I88" i="5"/>
  <c r="K87" i="5"/>
  <c r="J87" i="5"/>
  <c r="M87" i="5"/>
  <c r="L87" i="5"/>
  <c r="I87" i="5"/>
  <c r="K86" i="5"/>
  <c r="J86" i="5"/>
  <c r="M86" i="5"/>
  <c r="L86" i="5"/>
  <c r="I86" i="5"/>
  <c r="K85" i="5"/>
  <c r="J85" i="5"/>
  <c r="M85" i="5"/>
  <c r="L85" i="5"/>
  <c r="I85" i="5"/>
  <c r="K84" i="5"/>
  <c r="J84" i="5"/>
  <c r="M84" i="5"/>
  <c r="L84" i="5"/>
  <c r="I84" i="5"/>
  <c r="K83" i="5"/>
  <c r="J83" i="5"/>
  <c r="V83" i="5"/>
  <c r="M83" i="5"/>
  <c r="L83" i="5"/>
  <c r="I83" i="5"/>
  <c r="K82" i="5"/>
  <c r="J82" i="5"/>
  <c r="V82" i="5"/>
  <c r="M82" i="5"/>
  <c r="L82" i="5"/>
  <c r="I82" i="5"/>
  <c r="K81" i="5"/>
  <c r="J81" i="5"/>
  <c r="M81" i="5"/>
  <c r="L81" i="5"/>
  <c r="I81" i="5"/>
  <c r="K80" i="5"/>
  <c r="J80" i="5"/>
  <c r="S80" i="5"/>
  <c r="M80" i="5"/>
  <c r="L80" i="5"/>
  <c r="I80" i="5"/>
  <c r="K79" i="5"/>
  <c r="J79" i="5"/>
  <c r="S79" i="5"/>
  <c r="M79" i="5"/>
  <c r="L79" i="5"/>
  <c r="I79" i="5"/>
  <c r="K78" i="5"/>
  <c r="J78" i="5"/>
  <c r="M78" i="5"/>
  <c r="L78" i="5"/>
  <c r="I78" i="5"/>
  <c r="K74" i="5"/>
  <c r="J74" i="5"/>
  <c r="V74" i="5"/>
  <c r="V75" i="5" s="1"/>
  <c r="F19" i="4" s="1"/>
  <c r="M74" i="5"/>
  <c r="L74" i="5"/>
  <c r="I74" i="5"/>
  <c r="K73" i="5"/>
  <c r="J73" i="5"/>
  <c r="M73" i="5"/>
  <c r="L73" i="5"/>
  <c r="I73" i="5"/>
  <c r="K72" i="5"/>
  <c r="J72" i="5"/>
  <c r="S72" i="5"/>
  <c r="S75" i="5" s="1"/>
  <c r="E19" i="4" s="1"/>
  <c r="M72" i="5"/>
  <c r="L72" i="5"/>
  <c r="I72" i="5"/>
  <c r="V69" i="5"/>
  <c r="F18" i="4" s="1"/>
  <c r="K68" i="5"/>
  <c r="J68" i="5"/>
  <c r="S68" i="5"/>
  <c r="M68" i="5"/>
  <c r="L68" i="5"/>
  <c r="I68" i="5"/>
  <c r="K67" i="5"/>
  <c r="J67" i="5"/>
  <c r="M67" i="5"/>
  <c r="L67" i="5"/>
  <c r="I67" i="5"/>
  <c r="K66" i="5"/>
  <c r="J66" i="5"/>
  <c r="M66" i="5"/>
  <c r="L66" i="5"/>
  <c r="I66" i="5"/>
  <c r="K65" i="5"/>
  <c r="J65" i="5"/>
  <c r="S65" i="5"/>
  <c r="M65" i="5"/>
  <c r="L65" i="5"/>
  <c r="I65" i="5"/>
  <c r="K64" i="5"/>
  <c r="J64" i="5"/>
  <c r="M64" i="5"/>
  <c r="L64" i="5"/>
  <c r="I64" i="5"/>
  <c r="K63" i="5"/>
  <c r="J63" i="5"/>
  <c r="S63" i="5"/>
  <c r="M63" i="5"/>
  <c r="L63" i="5"/>
  <c r="I63" i="5"/>
  <c r="K62" i="5"/>
  <c r="J62" i="5"/>
  <c r="S62" i="5"/>
  <c r="M62" i="5"/>
  <c r="L62" i="5"/>
  <c r="I62" i="5"/>
  <c r="K61" i="5"/>
  <c r="J61" i="5"/>
  <c r="S61" i="5"/>
  <c r="M61" i="5"/>
  <c r="L61" i="5"/>
  <c r="I61" i="5"/>
  <c r="V58" i="5"/>
  <c r="F17" i="4" s="1"/>
  <c r="K57" i="5"/>
  <c r="J57" i="5"/>
  <c r="S57" i="5"/>
  <c r="M57" i="5"/>
  <c r="L57" i="5"/>
  <c r="I57" i="5"/>
  <c r="K56" i="5"/>
  <c r="J56" i="5"/>
  <c r="S56" i="5"/>
  <c r="M56" i="5"/>
  <c r="L56" i="5"/>
  <c r="I56" i="5"/>
  <c r="K55" i="5"/>
  <c r="J55" i="5"/>
  <c r="S55" i="5"/>
  <c r="M55" i="5"/>
  <c r="L55" i="5"/>
  <c r="I55" i="5"/>
  <c r="S49" i="5"/>
  <c r="E13" i="4" s="1"/>
  <c r="V49" i="5"/>
  <c r="F13" i="4" s="1"/>
  <c r="K48" i="5"/>
  <c r="J48" i="5"/>
  <c r="M48" i="5"/>
  <c r="M49" i="5" s="1"/>
  <c r="C13" i="4" s="1"/>
  <c r="L48" i="5"/>
  <c r="G49" i="5" s="1"/>
  <c r="I48" i="5"/>
  <c r="I49" i="5" s="1"/>
  <c r="D13" i="4" s="1"/>
  <c r="K44" i="5"/>
  <c r="J44" i="5"/>
  <c r="M44" i="5"/>
  <c r="L44" i="5"/>
  <c r="I44" i="5"/>
  <c r="K43" i="5"/>
  <c r="J43" i="5"/>
  <c r="M43" i="5"/>
  <c r="L43" i="5"/>
  <c r="I43" i="5"/>
  <c r="K42" i="5"/>
  <c r="J42" i="5"/>
  <c r="M42" i="5"/>
  <c r="L42" i="5"/>
  <c r="I42" i="5"/>
  <c r="K41" i="5"/>
  <c r="J41" i="5"/>
  <c r="S41" i="5"/>
  <c r="M41" i="5"/>
  <c r="L41" i="5"/>
  <c r="I41" i="5"/>
  <c r="K40" i="5"/>
  <c r="J40" i="5"/>
  <c r="V40" i="5"/>
  <c r="S40" i="5"/>
  <c r="M40" i="5"/>
  <c r="L40" i="5"/>
  <c r="I40" i="5"/>
  <c r="K39" i="5"/>
  <c r="J39" i="5"/>
  <c r="M39" i="5"/>
  <c r="L39" i="5"/>
  <c r="I39" i="5"/>
  <c r="K38" i="5"/>
  <c r="J38" i="5"/>
  <c r="V38" i="5"/>
  <c r="M38" i="5"/>
  <c r="L38" i="5"/>
  <c r="I38" i="5"/>
  <c r="K37" i="5"/>
  <c r="J37" i="5"/>
  <c r="V37" i="5"/>
  <c r="M37" i="5"/>
  <c r="L37" i="5"/>
  <c r="I37" i="5"/>
  <c r="K36" i="5"/>
  <c r="J36" i="5"/>
  <c r="V36" i="5"/>
  <c r="M36" i="5"/>
  <c r="L36" i="5"/>
  <c r="I36" i="5"/>
  <c r="K35" i="5"/>
  <c r="J35" i="5"/>
  <c r="V35" i="5"/>
  <c r="M35" i="5"/>
  <c r="L35" i="5"/>
  <c r="I35" i="5"/>
  <c r="K34" i="5"/>
  <c r="J34" i="5"/>
  <c r="M34" i="5"/>
  <c r="L34" i="5"/>
  <c r="I34" i="5"/>
  <c r="K33" i="5"/>
  <c r="J33" i="5"/>
  <c r="M33" i="5"/>
  <c r="L33" i="5"/>
  <c r="I33" i="5"/>
  <c r="K32" i="5"/>
  <c r="J32" i="5"/>
  <c r="M32" i="5"/>
  <c r="L32" i="5"/>
  <c r="I32" i="5"/>
  <c r="K31" i="5"/>
  <c r="J31" i="5"/>
  <c r="M31" i="5"/>
  <c r="L31" i="5"/>
  <c r="I31" i="5"/>
  <c r="K30" i="5"/>
  <c r="J30" i="5"/>
  <c r="V30" i="5"/>
  <c r="M30" i="5"/>
  <c r="L30" i="5"/>
  <c r="I30" i="5"/>
  <c r="K29" i="5"/>
  <c r="J29" i="5"/>
  <c r="V29" i="5"/>
  <c r="M29" i="5"/>
  <c r="L29" i="5"/>
  <c r="I29" i="5"/>
  <c r="K28" i="5"/>
  <c r="J28" i="5"/>
  <c r="V28" i="5"/>
  <c r="M28" i="5"/>
  <c r="L28" i="5"/>
  <c r="I28" i="5"/>
  <c r="K27" i="5"/>
  <c r="J27" i="5"/>
  <c r="V27" i="5"/>
  <c r="V45" i="5" s="1"/>
  <c r="F12" i="4" s="1"/>
  <c r="M27" i="5"/>
  <c r="L27" i="5"/>
  <c r="I27" i="5"/>
  <c r="V24" i="5"/>
  <c r="K23" i="5"/>
  <c r="J23" i="5"/>
  <c r="S23" i="5"/>
  <c r="M23" i="5"/>
  <c r="L23" i="5"/>
  <c r="I23" i="5"/>
  <c r="K22" i="5"/>
  <c r="J22" i="5"/>
  <c r="S22" i="5"/>
  <c r="M22" i="5"/>
  <c r="L22" i="5"/>
  <c r="I22" i="5"/>
  <c r="K21" i="5"/>
  <c r="J21" i="5"/>
  <c r="S21" i="5"/>
  <c r="M21" i="5"/>
  <c r="L21" i="5"/>
  <c r="I21" i="5"/>
  <c r="K20" i="5"/>
  <c r="J20" i="5"/>
  <c r="S20" i="5"/>
  <c r="M20" i="5"/>
  <c r="L20" i="5"/>
  <c r="I20" i="5"/>
  <c r="K19" i="5"/>
  <c r="J19" i="5"/>
  <c r="S19" i="5"/>
  <c r="M19" i="5"/>
  <c r="L19" i="5"/>
  <c r="I19" i="5"/>
  <c r="K18" i="5"/>
  <c r="J18" i="5"/>
  <c r="S18" i="5"/>
  <c r="M18" i="5"/>
  <c r="L18" i="5"/>
  <c r="I18" i="5"/>
  <c r="K17" i="5"/>
  <c r="J17" i="5"/>
  <c r="S17" i="5"/>
  <c r="M17" i="5"/>
  <c r="L17" i="5"/>
  <c r="I17" i="5"/>
  <c r="K16" i="5"/>
  <c r="J16" i="5"/>
  <c r="S16" i="5"/>
  <c r="M16" i="5"/>
  <c r="L16" i="5"/>
  <c r="I16" i="5"/>
  <c r="K15" i="5"/>
  <c r="J15" i="5"/>
  <c r="S15" i="5"/>
  <c r="M15" i="5"/>
  <c r="L15" i="5"/>
  <c r="I15" i="5"/>
  <c r="K14" i="5"/>
  <c r="J14" i="5"/>
  <c r="S14" i="5"/>
  <c r="M14" i="5"/>
  <c r="L14" i="5"/>
  <c r="I14" i="5"/>
  <c r="K13" i="5"/>
  <c r="J13" i="5"/>
  <c r="S13" i="5"/>
  <c r="M13" i="5"/>
  <c r="L13" i="5"/>
  <c r="I13" i="5"/>
  <c r="K12" i="5"/>
  <c r="J12" i="5"/>
  <c r="S12" i="5"/>
  <c r="M12" i="5"/>
  <c r="L12" i="5"/>
  <c r="I12" i="5"/>
  <c r="K11" i="5"/>
  <c r="J11" i="5"/>
  <c r="S11" i="5"/>
  <c r="M11" i="5"/>
  <c r="L11" i="5"/>
  <c r="I11" i="5"/>
  <c r="H28" i="11" l="1"/>
  <c r="H63" i="11"/>
  <c r="V73" i="11"/>
  <c r="F23" i="10" s="1"/>
  <c r="G69" i="5"/>
  <c r="I107" i="5"/>
  <c r="D23" i="4" s="1"/>
  <c r="S112" i="5"/>
  <c r="E24" i="4" s="1"/>
  <c r="M12" i="8"/>
  <c r="I112" i="5"/>
  <c r="D24" i="4" s="1"/>
  <c r="G107" i="5"/>
  <c r="I102" i="5"/>
  <c r="D22" i="4" s="1"/>
  <c r="H91" i="5"/>
  <c r="I40" i="11"/>
  <c r="D14" i="10" s="1"/>
  <c r="G40" i="11"/>
  <c r="G33" i="11"/>
  <c r="J20" i="3"/>
  <c r="E7" i="1"/>
  <c r="J20" i="15"/>
  <c r="E11" i="1"/>
  <c r="J20" i="6"/>
  <c r="E8" i="1"/>
  <c r="E9" i="1"/>
  <c r="J20" i="9"/>
  <c r="J20" i="12"/>
  <c r="E10" i="1"/>
  <c r="V51" i="5"/>
  <c r="F14" i="4" s="1"/>
  <c r="K115" i="5"/>
  <c r="K7" i="1" s="1"/>
  <c r="H45" i="5"/>
  <c r="I69" i="5"/>
  <c r="D18" i="4" s="1"/>
  <c r="H75" i="5"/>
  <c r="G91" i="5"/>
  <c r="V91" i="5"/>
  <c r="F20" i="4" s="1"/>
  <c r="S102" i="5"/>
  <c r="E22" i="4" s="1"/>
  <c r="I30" i="3"/>
  <c r="J30" i="3" s="1"/>
  <c r="I30" i="6"/>
  <c r="J30" i="6" s="1"/>
  <c r="G28" i="11"/>
  <c r="I33" i="11"/>
  <c r="D13" i="10" s="1"/>
  <c r="S40" i="11"/>
  <c r="E14" i="10" s="1"/>
  <c r="H47" i="11"/>
  <c r="H51" i="11"/>
  <c r="I45" i="5"/>
  <c r="D12" i="4" s="1"/>
  <c r="S45" i="5"/>
  <c r="E12" i="4" s="1"/>
  <c r="H49" i="5"/>
  <c r="H69" i="5"/>
  <c r="I75" i="5"/>
  <c r="D19" i="4" s="1"/>
  <c r="G102" i="5"/>
  <c r="K74" i="11"/>
  <c r="K9" i="1" s="1"/>
  <c r="S28" i="11"/>
  <c r="E12" i="10" s="1"/>
  <c r="I47" i="11"/>
  <c r="D15" i="10" s="1"/>
  <c r="I30" i="9"/>
  <c r="J30" i="9" s="1"/>
  <c r="G45" i="5"/>
  <c r="S69" i="5"/>
  <c r="E18" i="4" s="1"/>
  <c r="G75" i="5"/>
  <c r="I91" i="5"/>
  <c r="D20" i="4" s="1"/>
  <c r="S91" i="5"/>
  <c r="E20" i="4" s="1"/>
  <c r="H102" i="5"/>
  <c r="H107" i="5"/>
  <c r="L112" i="5"/>
  <c r="B24" i="4" s="1"/>
  <c r="I28" i="11"/>
  <c r="D12" i="10" s="1"/>
  <c r="S33" i="11"/>
  <c r="E13" i="10" s="1"/>
  <c r="H40" i="11"/>
  <c r="G47" i="11"/>
  <c r="I63" i="11"/>
  <c r="D20" i="10" s="1"/>
  <c r="L67" i="11"/>
  <c r="B21" i="10" s="1"/>
  <c r="I30" i="12"/>
  <c r="J30" i="12" s="1"/>
  <c r="I30" i="15"/>
  <c r="J30" i="15" s="1"/>
  <c r="I12" i="17"/>
  <c r="D11" i="16" s="1"/>
  <c r="H12" i="17"/>
  <c r="M12" i="17"/>
  <c r="C11" i="16" s="1"/>
  <c r="E11" i="16"/>
  <c r="I14" i="17"/>
  <c r="D12" i="16" s="1"/>
  <c r="F18" i="15" s="1"/>
  <c r="V14" i="17"/>
  <c r="F12" i="16" s="1"/>
  <c r="G12" i="17"/>
  <c r="L12" i="17"/>
  <c r="B11" i="16" s="1"/>
  <c r="S14" i="17"/>
  <c r="E12" i="16" s="1"/>
  <c r="I12" i="14"/>
  <c r="D11" i="13" s="1"/>
  <c r="H12" i="14"/>
  <c r="M12" i="14"/>
  <c r="C11" i="13" s="1"/>
  <c r="E11" i="13"/>
  <c r="I14" i="14"/>
  <c r="D12" i="13" s="1"/>
  <c r="F18" i="12" s="1"/>
  <c r="V14" i="14"/>
  <c r="F12" i="13" s="1"/>
  <c r="G12" i="14"/>
  <c r="L12" i="14"/>
  <c r="B11" i="13" s="1"/>
  <c r="S14" i="14"/>
  <c r="E12" i="13" s="1"/>
  <c r="L18" i="11"/>
  <c r="B11" i="10" s="1"/>
  <c r="G18" i="11"/>
  <c r="F11" i="10"/>
  <c r="L28" i="11"/>
  <c r="B12" i="10" s="1"/>
  <c r="L33" i="11"/>
  <c r="B13" i="10" s="1"/>
  <c r="L40" i="11"/>
  <c r="B14" i="10" s="1"/>
  <c r="M47" i="11"/>
  <c r="C15" i="10" s="1"/>
  <c r="L51" i="11"/>
  <c r="B16" i="10" s="1"/>
  <c r="V53" i="11"/>
  <c r="F17" i="10" s="1"/>
  <c r="L63" i="11"/>
  <c r="B20" i="10" s="1"/>
  <c r="G63" i="11"/>
  <c r="F20" i="10"/>
  <c r="M67" i="11"/>
  <c r="C21" i="10" s="1"/>
  <c r="H71" i="11"/>
  <c r="I18" i="11"/>
  <c r="D11" i="10" s="1"/>
  <c r="M18" i="11"/>
  <c r="C11" i="10" s="1"/>
  <c r="H18" i="11"/>
  <c r="E11" i="10"/>
  <c r="M28" i="11"/>
  <c r="C12" i="10" s="1"/>
  <c r="M33" i="11"/>
  <c r="C13" i="10" s="1"/>
  <c r="M40" i="11"/>
  <c r="C14" i="10" s="1"/>
  <c r="L47" i="11"/>
  <c r="B15" i="10" s="1"/>
  <c r="M63" i="11"/>
  <c r="C20" i="10" s="1"/>
  <c r="S63" i="11"/>
  <c r="E20" i="10" s="1"/>
  <c r="G71" i="11"/>
  <c r="C11" i="7"/>
  <c r="E11" i="7"/>
  <c r="I14" i="8"/>
  <c r="D12" i="7" s="1"/>
  <c r="F18" i="6" s="1"/>
  <c r="J23" i="6" s="1"/>
  <c r="H14" i="8"/>
  <c r="M14" i="8"/>
  <c r="C12" i="7" s="1"/>
  <c r="E18" i="6" s="1"/>
  <c r="H15" i="8"/>
  <c r="V15" i="8"/>
  <c r="F14" i="7" s="1"/>
  <c r="G12" i="8"/>
  <c r="L12" i="8"/>
  <c r="B11" i="7" s="1"/>
  <c r="G14" i="8"/>
  <c r="L14" i="8"/>
  <c r="B12" i="7" s="1"/>
  <c r="D18" i="6" s="1"/>
  <c r="S14" i="8"/>
  <c r="E12" i="7" s="1"/>
  <c r="I24" i="5"/>
  <c r="D11" i="4" s="1"/>
  <c r="M24" i="5"/>
  <c r="C11" i="4" s="1"/>
  <c r="H24" i="5"/>
  <c r="S24" i="5"/>
  <c r="E11" i="4" s="1"/>
  <c r="L45" i="5"/>
  <c r="B12" i="4" s="1"/>
  <c r="S51" i="5"/>
  <c r="E14" i="4" s="1"/>
  <c r="I58" i="5"/>
  <c r="D17" i="4" s="1"/>
  <c r="M58" i="5"/>
  <c r="C17" i="4" s="1"/>
  <c r="H58" i="5"/>
  <c r="S58" i="5"/>
  <c r="E17" i="4" s="1"/>
  <c r="L69" i="5"/>
  <c r="B18" i="4" s="1"/>
  <c r="M75" i="5"/>
  <c r="C19" i="4" s="1"/>
  <c r="L91" i="5"/>
  <c r="B20" i="4" s="1"/>
  <c r="L95" i="5"/>
  <c r="B21" i="4" s="1"/>
  <c r="M102" i="5"/>
  <c r="C22" i="4" s="1"/>
  <c r="M107" i="5"/>
  <c r="C23" i="4" s="1"/>
  <c r="H112" i="5"/>
  <c r="V114" i="5"/>
  <c r="F25" i="4" s="1"/>
  <c r="L24" i="5"/>
  <c r="B11" i="4" s="1"/>
  <c r="G24" i="5"/>
  <c r="F11" i="4"/>
  <c r="M45" i="5"/>
  <c r="C12" i="4" s="1"/>
  <c r="L49" i="5"/>
  <c r="B13" i="4" s="1"/>
  <c r="L58" i="5"/>
  <c r="B17" i="4" s="1"/>
  <c r="G58" i="5"/>
  <c r="M69" i="5"/>
  <c r="C18" i="4" s="1"/>
  <c r="L75" i="5"/>
  <c r="B19" i="4" s="1"/>
  <c r="M91" i="5"/>
  <c r="C20" i="4" s="1"/>
  <c r="M95" i="5"/>
  <c r="C21" i="4" s="1"/>
  <c r="L102" i="5"/>
  <c r="B22" i="4" s="1"/>
  <c r="L107" i="5"/>
  <c r="B23" i="4" s="1"/>
  <c r="G112" i="5"/>
  <c r="M14" i="14" l="1"/>
  <c r="C12" i="13" s="1"/>
  <c r="E18" i="12" s="1"/>
  <c r="F22" i="6"/>
  <c r="S53" i="11"/>
  <c r="E17" i="10" s="1"/>
  <c r="V115" i="5"/>
  <c r="F27" i="4" s="1"/>
  <c r="M14" i="17"/>
  <c r="C12" i="16" s="1"/>
  <c r="E18" i="15" s="1"/>
  <c r="I73" i="11"/>
  <c r="D23" i="10" s="1"/>
  <c r="F17" i="9" s="1"/>
  <c r="G51" i="5"/>
  <c r="I51" i="5"/>
  <c r="D14" i="4" s="1"/>
  <c r="F16" i="3" s="1"/>
  <c r="F24" i="6"/>
  <c r="F18" i="2"/>
  <c r="F23" i="6"/>
  <c r="G15" i="8"/>
  <c r="E18" i="2"/>
  <c r="L14" i="14"/>
  <c r="V15" i="14"/>
  <c r="F14" i="13" s="1"/>
  <c r="L14" i="17"/>
  <c r="L15" i="17" s="1"/>
  <c r="B14" i="16" s="1"/>
  <c r="V15" i="17"/>
  <c r="F14" i="16" s="1"/>
  <c r="E12" i="1"/>
  <c r="J17" i="2" s="1"/>
  <c r="J20" i="2" s="1"/>
  <c r="L51" i="5"/>
  <c r="B14" i="4" s="1"/>
  <c r="D16" i="3" s="1"/>
  <c r="J24" i="6"/>
  <c r="G73" i="11"/>
  <c r="G14" i="14"/>
  <c r="H15" i="14"/>
  <c r="G14" i="17"/>
  <c r="H15" i="17"/>
  <c r="H14" i="17"/>
  <c r="M15" i="17"/>
  <c r="C14" i="16" s="1"/>
  <c r="J24" i="15"/>
  <c r="J23" i="15"/>
  <c r="F24" i="15"/>
  <c r="F22" i="15"/>
  <c r="F20" i="15"/>
  <c r="J22" i="15"/>
  <c r="F23" i="15"/>
  <c r="S15" i="17"/>
  <c r="E14" i="16" s="1"/>
  <c r="I15" i="17"/>
  <c r="H14" i="14"/>
  <c r="L15" i="14"/>
  <c r="B14" i="13" s="1"/>
  <c r="M15" i="14"/>
  <c r="C14" i="13" s="1"/>
  <c r="S15" i="14"/>
  <c r="E14" i="13" s="1"/>
  <c r="I15" i="14"/>
  <c r="J24" i="12"/>
  <c r="J23" i="12"/>
  <c r="F24" i="12"/>
  <c r="F22" i="12"/>
  <c r="F20" i="12"/>
  <c r="J22" i="12"/>
  <c r="F23" i="12"/>
  <c r="H53" i="11"/>
  <c r="M73" i="11"/>
  <c r="C23" i="10" s="1"/>
  <c r="E17" i="9" s="1"/>
  <c r="G53" i="11"/>
  <c r="L73" i="11"/>
  <c r="B23" i="10" s="1"/>
  <c r="D17" i="9" s="1"/>
  <c r="M53" i="11"/>
  <c r="C17" i="10" s="1"/>
  <c r="E16" i="9" s="1"/>
  <c r="H73" i="11"/>
  <c r="L53" i="11"/>
  <c r="B17" i="10" s="1"/>
  <c r="D16" i="9" s="1"/>
  <c r="V74" i="11"/>
  <c r="F25" i="10" s="1"/>
  <c r="S73" i="11"/>
  <c r="E23" i="10" s="1"/>
  <c r="I53" i="11"/>
  <c r="M15" i="8"/>
  <c r="C14" i="7" s="1"/>
  <c r="J22" i="6"/>
  <c r="F20" i="6"/>
  <c r="I15" i="8"/>
  <c r="S15" i="8"/>
  <c r="E14" i="7" s="1"/>
  <c r="L15" i="8"/>
  <c r="B14" i="7" s="1"/>
  <c r="M51" i="5"/>
  <c r="C14" i="4" s="1"/>
  <c r="E16" i="3" s="1"/>
  <c r="M114" i="5"/>
  <c r="C25" i="4" s="1"/>
  <c r="E17" i="3" s="1"/>
  <c r="E17" i="2" s="1"/>
  <c r="S114" i="5"/>
  <c r="E25" i="4" s="1"/>
  <c r="G114" i="5"/>
  <c r="H114" i="5"/>
  <c r="H51" i="5"/>
  <c r="I114" i="5"/>
  <c r="D25" i="4" s="1"/>
  <c r="F17" i="3" s="1"/>
  <c r="L114" i="5"/>
  <c r="J26" i="15" l="1"/>
  <c r="H115" i="5"/>
  <c r="F24" i="3"/>
  <c r="M115" i="5"/>
  <c r="C27" i="4" s="1"/>
  <c r="J24" i="3"/>
  <c r="F23" i="3"/>
  <c r="J22" i="3"/>
  <c r="F20" i="3"/>
  <c r="F22" i="3"/>
  <c r="L115" i="5"/>
  <c r="B27" i="4" s="1"/>
  <c r="I115" i="5"/>
  <c r="D27" i="4" s="1"/>
  <c r="J26" i="6"/>
  <c r="J28" i="6" s="1"/>
  <c r="I29" i="6" s="1"/>
  <c r="J29" i="6" s="1"/>
  <c r="J31" i="6" s="1"/>
  <c r="J28" i="15"/>
  <c r="C11" i="1"/>
  <c r="J23" i="3"/>
  <c r="F17" i="2"/>
  <c r="E16" i="2"/>
  <c r="M74" i="11"/>
  <c r="C25" i="10" s="1"/>
  <c r="C8" i="1"/>
  <c r="D14" i="16"/>
  <c r="B11" i="1"/>
  <c r="G11" i="1" s="1"/>
  <c r="D16" i="2"/>
  <c r="D14" i="13"/>
  <c r="B10" i="1"/>
  <c r="B12" i="16"/>
  <c r="D18" i="15" s="1"/>
  <c r="G15" i="17"/>
  <c r="D14" i="7"/>
  <c r="B8" i="1"/>
  <c r="B12" i="13"/>
  <c r="D18" i="12" s="1"/>
  <c r="G15" i="14"/>
  <c r="I29" i="15"/>
  <c r="J29" i="15" s="1"/>
  <c r="J31" i="15" s="1"/>
  <c r="J26" i="12"/>
  <c r="S74" i="11"/>
  <c r="E25" i="10" s="1"/>
  <c r="L74" i="11"/>
  <c r="B25" i="10" s="1"/>
  <c r="D17" i="10"/>
  <c r="F16" i="9" s="1"/>
  <c r="F16" i="2" s="1"/>
  <c r="I74" i="11"/>
  <c r="H74" i="11"/>
  <c r="G74" i="11"/>
  <c r="S115" i="5"/>
  <c r="E27" i="4" s="1"/>
  <c r="B25" i="4"/>
  <c r="D17" i="3" s="1"/>
  <c r="D17" i="2" s="1"/>
  <c r="G115" i="5"/>
  <c r="G8" i="1" l="1"/>
  <c r="J26" i="3"/>
  <c r="J28" i="3" s="1"/>
  <c r="I29" i="3" s="1"/>
  <c r="J29" i="3" s="1"/>
  <c r="J31" i="3" s="1"/>
  <c r="B7" i="1"/>
  <c r="F20" i="2"/>
  <c r="D18" i="2"/>
  <c r="D25" i="10"/>
  <c r="B9" i="1"/>
  <c r="J28" i="12"/>
  <c r="I29" i="12" s="1"/>
  <c r="J29" i="12" s="1"/>
  <c r="J31" i="12" s="1"/>
  <c r="C10" i="1"/>
  <c r="G10" i="1" s="1"/>
  <c r="J22" i="9"/>
  <c r="J22" i="2" s="1"/>
  <c r="J23" i="9"/>
  <c r="J23" i="2" s="1"/>
  <c r="F23" i="9"/>
  <c r="F23" i="2" s="1"/>
  <c r="F24" i="9"/>
  <c r="F24" i="2" s="1"/>
  <c r="F22" i="9"/>
  <c r="F22" i="2" s="1"/>
  <c r="J24" i="9"/>
  <c r="J24" i="2" s="1"/>
  <c r="F20" i="9"/>
  <c r="C7" i="1" l="1"/>
  <c r="G7" i="1" s="1"/>
  <c r="B12" i="1"/>
  <c r="J26" i="2"/>
  <c r="J28" i="2" s="1"/>
  <c r="J26" i="9"/>
  <c r="J28" i="9" l="1"/>
  <c r="I29" i="9" s="1"/>
  <c r="J29" i="9" s="1"/>
  <c r="J31" i="9" s="1"/>
  <c r="C9" i="1"/>
  <c r="C12" i="1" l="1"/>
  <c r="G9" i="1"/>
  <c r="G12" i="1" s="1"/>
  <c r="B13" i="1" l="1"/>
  <c r="B14" i="1" s="1"/>
  <c r="G14" i="1" l="1"/>
  <c r="I30" i="2"/>
  <c r="J30" i="2" s="1"/>
  <c r="I29" i="2"/>
  <c r="J29" i="2" s="1"/>
  <c r="G13" i="1"/>
  <c r="J31" i="2" l="1"/>
  <c r="G15" i="1"/>
</calcChain>
</file>

<file path=xl/sharedStrings.xml><?xml version="1.0" encoding="utf-8"?>
<sst xmlns="http://schemas.openxmlformats.org/spreadsheetml/2006/main" count="1076" uniqueCount="364">
  <si>
    <t>Rekapitulácia rozpočtu</t>
  </si>
  <si>
    <t>Stavba REKONŠTRUKCIA HASIČSKEJ ZBROJNICE A GARÁŽ PRE HASIČSKÉ AUTO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</si>
  <si>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</si>
  <si>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</si>
  <si>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</si>
  <si>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</si>
  <si>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</si>
  <si>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</si>
  <si>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</si>
  <si>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</si>
  <si>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</si>
  <si>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</si>
  <si>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: REKONŠTRUKCIA HASIČSKEJ ZBROJNICE - ARCHITEKTONICKO - STAVEBNÉ RIEŠENIE</t>
  </si>
  <si>
    <t>SO 01 : REKONŠTRUKCIA HASIČSKEJ ZBROJNICE - ELEKTROINŠTALÁCIA</t>
  </si>
  <si>
    <t>SO 02 : GARÁŽ PRE HASIČSKÉ AUTO - ARCHITEKTONICKO - STAVEBNÉ RIEŠENIE</t>
  </si>
  <si>
    <t>SO 02 : GARÁŽ PRE HASIČSKÉ AUTO - ELEKTROINŠTALÁCIA  S PRÍPOJKOU</t>
  </si>
  <si>
    <t>SO 02 : GARÁŽ PRE HASIČSKÉ AUTO - BLESKOZVOD</t>
  </si>
  <si>
    <t>Krycí list rozpočtu</t>
  </si>
  <si>
    <t xml:space="preserve">Miesto:  </t>
  </si>
  <si>
    <t>Objekt SO 01 : REKONŠTRUKCIA HASIČSKEJ ZBROJNICE - ARCHITEKTONICKO - STAVEBNÉ RIEŠENIE</t>
  </si>
  <si>
    <t xml:space="preserve">Ks: </t>
  </si>
  <si>
    <t xml:space="preserve">Zákazka: </t>
  </si>
  <si>
    <t>Spracoval: Pavlušová</t>
  </si>
  <si>
    <t xml:space="preserve">Dňa </t>
  </si>
  <si>
    <t>Odberateľ: OBEC NIŽNÁ JEDĽOVÁ</t>
  </si>
  <si>
    <t>Projektant: ING. Peter MAGDZIAK PROPET SVIDNÍK</t>
  </si>
  <si>
    <t>Dodávateľ: VÝBEROVÉ KONANIE</t>
  </si>
  <si>
    <t>IČO: 00330795</t>
  </si>
  <si>
    <t>DIČ: 2020808823</t>
  </si>
  <si>
    <t xml:space="preserve">IČO: </t>
  </si>
  <si>
    <t xml:space="preserve">DIČ: </t>
  </si>
  <si>
    <t>IČO: 33109869</t>
  </si>
  <si>
    <t>DIČ: 1024715175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</si>
  <si>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</si>
  <si>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</si>
  <si>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</si>
  <si>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</si>
  <si>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</si>
  <si>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</si>
  <si>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</si>
  <si>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</si>
  <si>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</si>
  <si>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</si>
  <si>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</si>
  <si>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</si>
  <si>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</si>
  <si>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</si>
  <si>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</si>
  <si>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</si>
  <si>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</si>
  <si>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</si>
  <si>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</si>
  <si>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</si>
  <si>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</si>
  <si>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</si>
  <si>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</si>
  <si>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</si>
  <si>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</si>
  <si>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</si>
  <si>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</si>
  <si>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</si>
  <si>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</si>
  <si>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</si>
  <si>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</si>
  <si>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</si>
  <si>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</si>
  <si>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</si>
  <si>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</si>
  <si>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</si>
  <si>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</si>
  <si>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</si>
  <si>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>POVRCHOVÉ ÚPRAVY</t>
  </si>
  <si>
    <t>OSTATNÉ PRÁCE</t>
  </si>
  <si>
    <t>PRESUNY HMÔT</t>
  </si>
  <si>
    <t>Práce PSV</t>
  </si>
  <si>
    <t>ZTI-VNÚTORNÝ VODOVOD</t>
  </si>
  <si>
    <t>ZTI-VNÚTORNÝ PLYNOVOD</t>
  </si>
  <si>
    <t>KONŠTRUKCIE KLAMPIARSKE</t>
  </si>
  <si>
    <t>KONŠTRUKCIE STOLÁRSKE</t>
  </si>
  <si>
    <t>KOVOVÉ DOPLNKOVÉ KONŠTRUKCIE</t>
  </si>
  <si>
    <t>PODLAHY A OBKLADY KERAMICKÉ-DLAŽBY</t>
  </si>
  <si>
    <t>NÁTERY</t>
  </si>
  <si>
    <t>MAĽBY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</si>
  <si>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</si>
  <si>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</si>
  <si>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</si>
  <si>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</si>
  <si>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</si>
  <si>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</si>
  <si>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</si>
  <si>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</si>
  <si>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</si>
  <si>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</si>
  <si>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</si>
  <si>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Spracoval: </t>
  </si>
  <si>
    <t>Pavlušová</t>
  </si>
  <si>
    <t xml:space="preserve">Dátum: </t>
  </si>
  <si>
    <t>Zákazka REKONŠTRUKCIA HASIČSKEJ ZBROJNICE A GARÁŽ PRE HASIČSKÉ AUTO</t>
  </si>
  <si>
    <t xml:space="preserve"> 11/A 1</t>
  </si>
  <si>
    <t xml:space="preserve"> 611451111</t>
  </si>
  <si>
    <t>Omietka vnútorná cementová hrubá zatretá stropov rovných, klenieb a schodiskových konštrukcií 25% z plochy 76,1 m2</t>
  </si>
  <si>
    <t>m2</t>
  </si>
  <si>
    <t xml:space="preserve"> 622481119</t>
  </si>
  <si>
    <t>Potiahnutie vonkajších stien, sklotextílnou mriežkou</t>
  </si>
  <si>
    <t xml:space="preserve"> 622464121</t>
  </si>
  <si>
    <t>Vonkajšia omietka stien tenkovrstvová  roztieraná jemnozrnná</t>
  </si>
  <si>
    <t xml:space="preserve"> 648991113</t>
  </si>
  <si>
    <t>Osadenie parapetných dosiek z plastických a poloplast., hmôt, š. nad 200 mm</t>
  </si>
  <si>
    <t>m</t>
  </si>
  <si>
    <t>S/S50</t>
  </si>
  <si>
    <t xml:space="preserve"> 5624900350</t>
  </si>
  <si>
    <t>PlastParapet  250x25 mm  Plastwood</t>
  </si>
  <si>
    <t xml:space="preserve"> 632451236</t>
  </si>
  <si>
    <t>Poter pieskovocementový 400 kg/m3, hladený oceľovým hladidlom,hr.nad 40 do 50 mm</t>
  </si>
  <si>
    <t xml:space="preserve"> 632477201</t>
  </si>
  <si>
    <t>Samonivelizačná podl. hmota Weber - Terranova, weber.nivelit, na nasiakavý podklad, vnútorné použitie, hr. 2 mm</t>
  </si>
  <si>
    <t xml:space="preserve"> 632451221</t>
  </si>
  <si>
    <t>Výrovnanie poterom pieskovocementový 400 kg/m3, hladený oceľovým hladidlom,hr.nad 10 do 20 mm</t>
  </si>
  <si>
    <t xml:space="preserve"> 612481119</t>
  </si>
  <si>
    <t>Potiahnutie vnútorných stien, sklotextílnou mriežkou + stropov</t>
  </si>
  <si>
    <t xml:space="preserve"> 611461243</t>
  </si>
  <si>
    <t>Baumit Vnútorná jemná štuková FeinPutz omietka stropov, miešanie v miešačke, ručné nanášanie, hrúbka 4 mm</t>
  </si>
  <si>
    <t xml:space="preserve"> 612421615</t>
  </si>
  <si>
    <t>Vnútorná omietka vápenná alebo vápennocementová v podlaží a v schodisku hrubá zatretá 25% z plochy 133,781</t>
  </si>
  <si>
    <t xml:space="preserve"> 612465243</t>
  </si>
  <si>
    <t>Baumit Vnútorná jemná štuková FeinPutz omietka stien, miešanie v miešačke, ručné nanášanie, hrúbka 4 mm</t>
  </si>
  <si>
    <t xml:space="preserve"> 61247154110</t>
  </si>
  <si>
    <t>PCI Penetračný náter Gisogrund PGM na savý podklad pod vnútorné vápennocementové a vápenné omietky + stropy</t>
  </si>
  <si>
    <t>M2</t>
  </si>
  <si>
    <t xml:space="preserve"> 13/B 1</t>
  </si>
  <si>
    <t xml:space="preserve"> 971033451</t>
  </si>
  <si>
    <t>Vybúranie otvorov v tehlovom murive plochy do 0,25 m2 hrúbky do 450 mm</t>
  </si>
  <si>
    <t>kus</t>
  </si>
  <si>
    <t xml:space="preserve"> 968063451</t>
  </si>
  <si>
    <t>Demontáž kovovej dverovej zárubne</t>
  </si>
  <si>
    <t xml:space="preserve"> 965043341</t>
  </si>
  <si>
    <t>Búranie podkladov pod dlažby betónových s poterom alebo terazzom hr. do 100 mm, plochy nad 4 m2</t>
  </si>
  <si>
    <t>m3</t>
  </si>
  <si>
    <t xml:space="preserve"> 965081812</t>
  </si>
  <si>
    <t>Búranie dlažieb, z kamen., cement., terazzových, čadičových alebo keram. dĺžky , hr.nad 10 mm,  -0,06500t</t>
  </si>
  <si>
    <t xml:space="preserve"> 968061112</t>
  </si>
  <si>
    <t>Vyvesenie alebo zavesenie dreveného okenného krídla do 1, 5 m2</t>
  </si>
  <si>
    <t xml:space="preserve"> 968061113</t>
  </si>
  <si>
    <t>Vyvesenie alebo zavesenie dreveného okenného krídla nad 1, 5 m2</t>
  </si>
  <si>
    <t xml:space="preserve"> 968061125</t>
  </si>
  <si>
    <t>Vyvesenie alebo zavesenie dreveného dverného krídla do 2 m2</t>
  </si>
  <si>
    <t xml:space="preserve"> 968061141</t>
  </si>
  <si>
    <t>Vyvesenie kovových vrát do 4 m2</t>
  </si>
  <si>
    <t xml:space="preserve"> 968062355</t>
  </si>
  <si>
    <t>Vybúranie drevených rámov okien dvojitých alebo zdvojených, plochy do 2 m2,  -0,06300t</t>
  </si>
  <si>
    <t xml:space="preserve"> 968062455</t>
  </si>
  <si>
    <t>Vybúranie drevených dverových zárubní,  -0,08200t</t>
  </si>
  <si>
    <t xml:space="preserve"> 968063551</t>
  </si>
  <si>
    <t>Demontáž kovových vrát</t>
  </si>
  <si>
    <t xml:space="preserve"> 978011191</t>
  </si>
  <si>
    <t>Otlčenie omietok vnútorných vápenných alebo vápennocementových v rozsahu do 100 %,  -0,05000t</t>
  </si>
  <si>
    <t xml:space="preserve"> 979081111</t>
  </si>
  <si>
    <t>Odvoz sutiny a vybúraných hmôt na skládku do 1 km</t>
  </si>
  <si>
    <t>t</t>
  </si>
  <si>
    <t xml:space="preserve"> 962031133</t>
  </si>
  <si>
    <t>Búranie priečok z tehál pálených, plných alebo dutých hr. do 150 mm -0,261 t</t>
  </si>
  <si>
    <t xml:space="preserve">  3/A 1</t>
  </si>
  <si>
    <t xml:space="preserve"> 941955001</t>
  </si>
  <si>
    <t>Lešenie ľahké pracovné pomocné, s výškou lešeňovej podlahy do 1,20 m</t>
  </si>
  <si>
    <t xml:space="preserve"> 979081121</t>
  </si>
  <si>
    <t>Odvoz sutiny a vybúraných hmôt na skládku za každý ďalší 1 km</t>
  </si>
  <si>
    <t xml:space="preserve"> 979082111</t>
  </si>
  <si>
    <t>Vnútrostavenisková doprava sutiny a vybúraných hmôt do 10 m</t>
  </si>
  <si>
    <t xml:space="preserve"> 979082121</t>
  </si>
  <si>
    <t>Vnútrostavenisková doprava sutiny a vybúraných hmôt za každých ďalších 5 m</t>
  </si>
  <si>
    <t xml:space="preserve"> 14/C 1</t>
  </si>
  <si>
    <t xml:space="preserve"> 999281111</t>
  </si>
  <si>
    <t>Presun hmôt pre opravy a údržbu objektov vrátane vonkajších plášťov výšky do 25 m</t>
  </si>
  <si>
    <t>721/A 2</t>
  </si>
  <si>
    <t xml:space="preserve"> 722171211</t>
  </si>
  <si>
    <t>Potrubie z plastických hmôt z PE rúrok TPD 71-6571 rad stredne ťažký z rPE D 20/2, 0</t>
  </si>
  <si>
    <t xml:space="preserve"> 722239101</t>
  </si>
  <si>
    <t>Montáž ventilu priameho, spätného,pod omietku,poistného,redukčného,šikmého G 1/2</t>
  </si>
  <si>
    <t xml:space="preserve"> 5514014300</t>
  </si>
  <si>
    <t>Ventil výtokový mosadzný T 201 A 1/2"x 80 mm</t>
  </si>
  <si>
    <t>721/A 3</t>
  </si>
  <si>
    <t xml:space="preserve"> 723999912</t>
  </si>
  <si>
    <t>Hadica pancierovaná DN 15 plyn</t>
  </si>
  <si>
    <t>KUS</t>
  </si>
  <si>
    <t xml:space="preserve"> 723110202</t>
  </si>
  <si>
    <t>Potrubie z oceľových rúrok závitových čiernych spojovaných na závit - akosť 11 353.0 DN 15</t>
  </si>
  <si>
    <t xml:space="preserve"> 5518000002</t>
  </si>
  <si>
    <t>Armatúry závitové - plyn  Guľový uzáver plyn - Futurgas, FF páčka  1/2"    IVAR   č.80010012</t>
  </si>
  <si>
    <t>P/PC</t>
  </si>
  <si>
    <t xml:space="preserve"> PC0003778</t>
  </si>
  <si>
    <t>Plynové topidlo GAMA 3</t>
  </si>
  <si>
    <t>ks</t>
  </si>
  <si>
    <t xml:space="preserve"> 5528338200</t>
  </si>
  <si>
    <t>Konzola K 2 06 2235 80/89 mm</t>
  </si>
  <si>
    <t>R/R 0</t>
  </si>
  <si>
    <t xml:space="preserve">       23</t>
  </si>
  <si>
    <t>Vnutorný plynovod- tlaková skúška</t>
  </si>
  <si>
    <t>KPL</t>
  </si>
  <si>
    <t xml:space="preserve">       34</t>
  </si>
  <si>
    <t>Revizie- vnutorný plynovod odborná skúška</t>
  </si>
  <si>
    <t>hod</t>
  </si>
  <si>
    <t xml:space="preserve"> 723999906</t>
  </si>
  <si>
    <t>Vnutorný plynovod - uvedenie do prevádzky topidla GAMA</t>
  </si>
  <si>
    <t>764/A 6</t>
  </si>
  <si>
    <t xml:space="preserve"> 764711115</t>
  </si>
  <si>
    <t>Oplechovanie parapetov poplastovaným plechom  rš do  330 mm</t>
  </si>
  <si>
    <t>764/A 7</t>
  </si>
  <si>
    <t xml:space="preserve"> 998764202</t>
  </si>
  <si>
    <t>Presun hmôt pre konštrukcie klampiarske v objektoch výšky nad 6 do 12 m</t>
  </si>
  <si>
    <t>%</t>
  </si>
  <si>
    <t>764/B 1</t>
  </si>
  <si>
    <t xml:space="preserve"> 764410850</t>
  </si>
  <si>
    <t>Demontáž oplechovania parapetov rš od 100 do 330 mm,  -0,00135t</t>
  </si>
  <si>
    <t>S/S90</t>
  </si>
  <si>
    <t xml:space="preserve"> 6114127723</t>
  </si>
  <si>
    <t xml:space="preserve">Vchodové plastové dvere z 1/3 zasklené, spodná časť plná otváravé izolačné trojsklo roz. 800 x 2000 mm </t>
  </si>
  <si>
    <t>766/A 1</t>
  </si>
  <si>
    <t xml:space="preserve"> 766641461</t>
  </si>
  <si>
    <t>Montáž plastových jednodielnych vchodových dverí so zasklením za 1 m obvodu</t>
  </si>
  <si>
    <t xml:space="preserve"> 766621181</t>
  </si>
  <si>
    <t>Montáž plastového okna so zasklením</t>
  </si>
  <si>
    <t xml:space="preserve"> 998766202</t>
  </si>
  <si>
    <t>Presun hmot pre konštrukcie stolárske v objektoch výšky nad 6 do 12 m</t>
  </si>
  <si>
    <t>766/B 1</t>
  </si>
  <si>
    <t xml:space="preserve"> 766421821</t>
  </si>
  <si>
    <t>Demontáž obloženia podhľadu stien, palub.doskami,  -0,01000t</t>
  </si>
  <si>
    <t xml:space="preserve"> 766411822</t>
  </si>
  <si>
    <t>Demontáž obloženia stien panelmi, podkladových roštov,  -0,00800t</t>
  </si>
  <si>
    <t xml:space="preserve"> 6114127720</t>
  </si>
  <si>
    <t>Okno plastové dvojdelné členené z 5-komorového profilu s izolačným trojsklom  roz. 2100x1200 mm</t>
  </si>
  <si>
    <t xml:space="preserve"> 6114127721</t>
  </si>
  <si>
    <t>Okno plastové dvojdelné členené z 5-komorového profilu s izolačným trojsklom roz. 1450x900 mm</t>
  </si>
  <si>
    <t xml:space="preserve"> 6114127722</t>
  </si>
  <si>
    <t>Vchodové plastové dvere z 1/3 zasklené, spodná časť plná otváravé izolačné trojsklo roz. 900x2000 mm</t>
  </si>
  <si>
    <t xml:space="preserve"> 766662112</t>
  </si>
  <si>
    <t>Montáž dverového krídla kompletiz.otváravého do zamurovanej rámovej zárubne, jednokrídlové</t>
  </si>
  <si>
    <t xml:space="preserve"> 766701113</t>
  </si>
  <si>
    <t>Montáž zárubní rámových pre dvere jednokrídlové rozmeru 800x1970 mm</t>
  </si>
  <si>
    <t xml:space="preserve"> 6116018801</t>
  </si>
  <si>
    <t xml:space="preserve">Dvere drevené jednokrídlové plné 80x197 cm vratanie zárubne </t>
  </si>
  <si>
    <t>767/B 1</t>
  </si>
  <si>
    <t xml:space="preserve"> 76799680502</t>
  </si>
  <si>
    <t xml:space="preserve">Demontáž ocelových mreží </t>
  </si>
  <si>
    <t>771/A 1</t>
  </si>
  <si>
    <t xml:space="preserve"> 771445121</t>
  </si>
  <si>
    <t>Montáž sokla rovného výšky 10 cm z keramických obkladačiek hutných 20 x 10 cm do tmelu</t>
  </si>
  <si>
    <t xml:space="preserve"> 771576014</t>
  </si>
  <si>
    <t>Montáž podlahy z keramických dlaždíc bez povrchovej úpravy alebo glazúrovaných hladkých 30 x 30 cm do flexibilného tmelu</t>
  </si>
  <si>
    <t xml:space="preserve"> 998771202</t>
  </si>
  <si>
    <t>Presun hmôt pre podlahy z dlaždíc v objektoch výšky nad 6 do 12 m</t>
  </si>
  <si>
    <t>S/S70</t>
  </si>
  <si>
    <t xml:space="preserve"> 5976412200</t>
  </si>
  <si>
    <t>Dlaždice keramické s hladkým povrchom líca úprava 1 A 300x300x10 1 IIa</t>
  </si>
  <si>
    <t>783/A 1</t>
  </si>
  <si>
    <t xml:space="preserve"> 783812190</t>
  </si>
  <si>
    <t>Nátery olejové farby bielej omietok stien napustením</t>
  </si>
  <si>
    <t xml:space="preserve"> 783814120</t>
  </si>
  <si>
    <t>Nátery olejové farby bielej betónových povrchov stropov dvojnásobné 1x email</t>
  </si>
  <si>
    <t>784/A 1</t>
  </si>
  <si>
    <t xml:space="preserve"> 784410151</t>
  </si>
  <si>
    <t>Penetrovanie jednonásobné jemnozrnného podkladu do 3,8 m</t>
  </si>
  <si>
    <t xml:space="preserve"> 784452371</t>
  </si>
  <si>
    <t>Maľby z maliarskych zmesí tekutých Primalex, jednofarebné dvojnásobné v miestn. výšky do 3,80 m</t>
  </si>
  <si>
    <t>Objekt SO 01 : REKONŠTRUKCIA HASIČSKEJ ZBROJNICE - ELEKTROINŠTALÁCIA</t>
  </si>
  <si>
    <t>Montážne práce</t>
  </si>
  <si>
    <t>M-21 ELEKTROMONTÁŽE</t>
  </si>
  <si>
    <t>921/M21</t>
  </si>
  <si>
    <t xml:space="preserve"> 210000102</t>
  </si>
  <si>
    <t xml:space="preserve">Vnútorná elektroinštalácia </t>
  </si>
  <si>
    <t>kpl</t>
  </si>
  <si>
    <t>Objekt SO 02 : GARÁŽ PRE HASIČSKÉ AUTO - ARCHITEKTONICKO - STAVEBNÉ RIEŠENIE</t>
  </si>
  <si>
    <t>ZEMNÉ PRÁCE</t>
  </si>
  <si>
    <t>ZÁKLADY</t>
  </si>
  <si>
    <t>SPEVNENÉ PLOCHY</t>
  </si>
  <si>
    <t>IZOLÁCIE PROTI VODE A VLHKOSTI</t>
  </si>
  <si>
    <t>PODLAHY SYNTETICKÉ</t>
  </si>
  <si>
    <t xml:space="preserve">  1/A 1</t>
  </si>
  <si>
    <t xml:space="preserve"> 132201101</t>
  </si>
  <si>
    <t>Výkop ryhy do šírky 600 mm v horn.3 do 100 m3</t>
  </si>
  <si>
    <t xml:space="preserve"> 132201209</t>
  </si>
  <si>
    <t>Hĺbenie rýh š. nad 600 do 2 000 mm zapažených i nezapažených, s urovnaním dna. Príplatok k cenám za lepivosť horniny 3</t>
  </si>
  <si>
    <t xml:space="preserve"> 162301102</t>
  </si>
  <si>
    <t>Vodorovné premiestnenie výkopku tr.1-4, do 1000 m</t>
  </si>
  <si>
    <t xml:space="preserve"> 171201201</t>
  </si>
  <si>
    <t>Uloženie sypaniny na skládky do 100 m3</t>
  </si>
  <si>
    <t xml:space="preserve"> 181101102</t>
  </si>
  <si>
    <t>Úprava pláne v zárezoch v hornine 1-4 so zhutnením</t>
  </si>
  <si>
    <t xml:space="preserve"> 182301122</t>
  </si>
  <si>
    <t>Rozprestretie ornice na svahu so sklonom nad 1:5, plocha do 500 m2,hr.nad 100 do 150 mm</t>
  </si>
  <si>
    <t>S/S60</t>
  </si>
  <si>
    <t xml:space="preserve"> 58121110000</t>
  </si>
  <si>
    <t xml:space="preserve">Ornica vrátanie dovozu </t>
  </si>
  <si>
    <t xml:space="preserve">  2/A 1</t>
  </si>
  <si>
    <t xml:space="preserve"> 271571111</t>
  </si>
  <si>
    <t>Vankúše zhutnené pod základy zo štrkopiesku</t>
  </si>
  <si>
    <t xml:space="preserve"> 274313341</t>
  </si>
  <si>
    <t>Betón základových pásov prostý triedy C16/20</t>
  </si>
  <si>
    <t xml:space="preserve"> 273351218</t>
  </si>
  <si>
    <t>Debnenie základových dosiek, odstránenie-tradičné</t>
  </si>
  <si>
    <t xml:space="preserve"> 273313612</t>
  </si>
  <si>
    <t>Betón základových dosiek prostý triedy C 20/25</t>
  </si>
  <si>
    <t xml:space="preserve"> 273351217</t>
  </si>
  <si>
    <t>Debnenie základových dosiek, zhotovenie-tradičné</t>
  </si>
  <si>
    <t xml:space="preserve"> 274351217</t>
  </si>
  <si>
    <t>Debnenie stien základného pásov, zhotovenie-tradičné</t>
  </si>
  <si>
    <t xml:space="preserve"> 274351218</t>
  </si>
  <si>
    <t>Debnenie stien základného pásov, odstránenie-tradičné</t>
  </si>
  <si>
    <t>221/A 1</t>
  </si>
  <si>
    <t xml:space="preserve"> 564851111</t>
  </si>
  <si>
    <t>Podklad zo štrkodrviny s rozprestrením a zhutnením, hr.po zhutnení 150 mm</t>
  </si>
  <si>
    <t xml:space="preserve"> 576741111</t>
  </si>
  <si>
    <t>Koberec asfaltový zo štrkopiesku s rozprestretím a so zhutnením, po zhutnení hr.50 mm</t>
  </si>
  <si>
    <t xml:space="preserve"> 632477401</t>
  </si>
  <si>
    <t>Samonivelizačná podl. hmota CEMIX, Stierka 20 MPa, na vnútorné použitie, ozn. 060, hr. 3 mm</t>
  </si>
  <si>
    <t xml:space="preserve"> 631313611</t>
  </si>
  <si>
    <t>Mazanina z betónu prostého tr.C 16/20 hr.nad 80 do 120 mm</t>
  </si>
  <si>
    <t xml:space="preserve"> 631362442</t>
  </si>
  <si>
    <t>Výstuž mazanín z betónov (z kameniva) a z ľahkých betónov, zo zváraných sietí KARI, priemer drôtu 8/8 mm, veľkosť oka 150x150 mm</t>
  </si>
  <si>
    <t xml:space="preserve"> 631571003</t>
  </si>
  <si>
    <t>Násyp zo štrkopiesku 0-32 (pre spevnenie podkladu)</t>
  </si>
  <si>
    <t>221/B 1</t>
  </si>
  <si>
    <t xml:space="preserve"> 979082213</t>
  </si>
  <si>
    <t>Vodorovná doprava sutiny so zložením a hrubým urovnaním na vzdialenosť do 1 km</t>
  </si>
  <si>
    <t xml:space="preserve"> R003077</t>
  </si>
  <si>
    <t xml:space="preserve">Presunutie 2 plechových skladov </t>
  </si>
  <si>
    <t xml:space="preserve"> 113107141</t>
  </si>
  <si>
    <t>Odstránenie  krytuv ploche do 200 m2 asfaltového, hr. vrstvy do 50 mm,  -0,03800t</t>
  </si>
  <si>
    <t xml:space="preserve"> 979087212</t>
  </si>
  <si>
    <t>Nakladanie na dopravné prostriedky pre vodorovnú dopravu sutiny</t>
  </si>
  <si>
    <t xml:space="preserve"> 998011002</t>
  </si>
  <si>
    <t>Presun hmôt pre budovy JKSO 801, 803,812,zvislá konštr.z tehál,tvárnic,z kovu výšky do 12 m</t>
  </si>
  <si>
    <t>711/A 1</t>
  </si>
  <si>
    <t xml:space="preserve"> 711111001</t>
  </si>
  <si>
    <t>Izolácia proti zemnej vlhkosti vodorovná penetračným náterom za studena</t>
  </si>
  <si>
    <t xml:space="preserve"> 711111002</t>
  </si>
  <si>
    <t>Izolácia proti zemnej vlhkosti vodorovná asfaltovým lakom za studena</t>
  </si>
  <si>
    <t xml:space="preserve"> 711141559</t>
  </si>
  <si>
    <t>Izolácia proti zemnej vlhkosti a tlakovej vode vodorovná NAIP pritavením</t>
  </si>
  <si>
    <t>S/S10</t>
  </si>
  <si>
    <t xml:space="preserve"> 111631400</t>
  </si>
  <si>
    <t xml:space="preserve">Asfalt stavebný izolačný      </t>
  </si>
  <si>
    <t>T</t>
  </si>
  <si>
    <t xml:space="preserve"> 111631500</t>
  </si>
  <si>
    <t>Lak asfaltový  izolačný  ALP - PENETRAL  sudy</t>
  </si>
  <si>
    <t xml:space="preserve"> 6283228200</t>
  </si>
  <si>
    <t>Pásy ťažké asfaltované Hydrobit v 60 s 35</t>
  </si>
  <si>
    <t xml:space="preserve"> 5534304904</t>
  </si>
  <si>
    <t xml:space="preserve">Oceľová garáž </t>
  </si>
  <si>
    <t>773/A 2</t>
  </si>
  <si>
    <t xml:space="preserve"> 777615216</t>
  </si>
  <si>
    <t>Náter epoxidovej betónovej podlahy dvojnásobný Acidom 5</t>
  </si>
  <si>
    <t>Objekt SO 02 : GARÁŽ PRE HASIČSKÉ AUTO - ELEKTROINŠTALÁCIA  S PRÍPOJKOU</t>
  </si>
  <si>
    <t xml:space="preserve"> 2100100</t>
  </si>
  <si>
    <t>Elektroinštalácia + prípojka</t>
  </si>
  <si>
    <t>Objekt SO 02 : GARÁŽ PRE HASIČSKÉ AUTO - BLESKOZVOD</t>
  </si>
  <si>
    <t>Bleskozvod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</si>
  <si>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</si>
  <si>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</si>
  <si>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</si>
  <si>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</si>
  <si>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</si>
  <si>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Dátum: 18. 9. 2020</t>
  </si>
  <si>
    <t>5534371508R</t>
  </si>
  <si>
    <t>Garážové vráta HxB roz. 2500 x 2200 mm, vodorovne rebrované, resp. kazetová, zateplená, zasúvateľná pod
strop plochy, manuálne.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</si>
</sst>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9" fillId="2" borderId="0" xfId="0" applyFont="1" applyFill="1"/>
    <xf numFmtId="0" fontId="10" fillId="0" borderId="0" xfId="0" applyFont="1"/>
    <xf numFmtId="0" fontId="8" fillId="2" borderId="0" xfId="0" applyFont="1" applyFill="1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94" xfId="0" applyFont="1" applyFill="1" applyBorder="1"/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4" fillId="0" borderId="0" xfId="0" applyNumberFormat="1" applyFont="1"/>
    <xf numFmtId="165" fontId="5" fillId="0" borderId="0" xfId="0" applyNumberFormat="1" applyFont="1" applyAlignment="1">
      <alignment wrapText="1"/>
    </xf>
    <xf numFmtId="0" fontId="11" fillId="0" borderId="0" xfId="0" applyFont="1"/>
    <xf numFmtId="0" fontId="12" fillId="0" borderId="94" xfId="0" applyFont="1" applyBorder="1"/>
    <xf numFmtId="166" fontId="12" fillId="0" borderId="94" xfId="0" applyNumberFormat="1" applyFont="1" applyBorder="1"/>
    <xf numFmtId="164" fontId="12" fillId="0" borderId="94" xfId="0" applyNumberFormat="1" applyFont="1" applyBorder="1"/>
    <xf numFmtId="0" fontId="13" fillId="0" borderId="94" xfId="0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14" fontId="4" fillId="0" borderId="1" xfId="0" applyNumberFormat="1" applyFont="1" applyFill="1" applyBorder="1"/>
    <xf numFmtId="14" fontId="5" fillId="0" borderId="25" xfId="0" applyNumberFormat="1" applyFont="1" applyFill="1" applyBorder="1"/>
    <xf numFmtId="0" fontId="4" fillId="0" borderId="1" xfId="0" applyFont="1" applyFill="1" applyBorder="1"/>
    <xf numFmtId="0" fontId="6" fillId="0" borderId="29" xfId="0" applyFont="1" applyFill="1" applyBorder="1"/>
    <xf numFmtId="0" fontId="6" fillId="0" borderId="30" xfId="0" applyFont="1" applyFill="1" applyBorder="1"/>
    <xf numFmtId="0" fontId="6" fillId="0" borderId="31" xfId="0" applyFont="1" applyFill="1" applyBorder="1"/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7" fillId="0" borderId="29" xfId="0" applyFont="1" applyFill="1" applyBorder="1"/>
    <xf numFmtId="0" fontId="7" fillId="0" borderId="30" xfId="0" applyFont="1" applyFill="1" applyBorder="1"/>
    <xf numFmtId="0" fontId="7" fillId="0" borderId="31" xfId="0" applyFont="1" applyFill="1" applyBorder="1"/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7"/>
  <sheetViews>
    <sheetView workbookViewId="0">
      <selection activeCell="B7" sqref="B7"/>
    </sheetView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190" t="s">
        <v>1</v>
      </c>
      <c r="B4" s="190"/>
      <c r="C4" s="190"/>
      <c r="D4" s="190"/>
      <c r="E4" s="190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74" t="s">
        <v>12</v>
      </c>
      <c r="B7" s="175">
        <f>'SO 4265'!I115-Rekapitulácia!D7</f>
        <v>0</v>
      </c>
      <c r="C7" s="175">
        <f>'Kryci_list 4265'!J26</f>
        <v>0</v>
      </c>
      <c r="D7" s="175">
        <v>0</v>
      </c>
      <c r="E7" s="175">
        <f>'Kryci_list 4265'!J17</f>
        <v>0</v>
      </c>
      <c r="F7" s="175">
        <v>0</v>
      </c>
      <c r="G7" s="175">
        <f>B7+C7+D7+E7+F7</f>
        <v>0</v>
      </c>
      <c r="K7">
        <f>'SO 4265'!K115</f>
        <v>0</v>
      </c>
      <c r="Q7">
        <v>30.126000000000001</v>
      </c>
    </row>
    <row r="8" spans="1:26" x14ac:dyDescent="0.25">
      <c r="A8" s="174" t="s">
        <v>13</v>
      </c>
      <c r="B8" s="175">
        <f>'SO 4266'!I15-Rekapitulácia!D8</f>
        <v>0</v>
      </c>
      <c r="C8" s="175">
        <f>'Kryci_list 4266'!J26</f>
        <v>0</v>
      </c>
      <c r="D8" s="175">
        <v>0</v>
      </c>
      <c r="E8" s="175">
        <f>'Kryci_list 4266'!J17</f>
        <v>0</v>
      </c>
      <c r="F8" s="175">
        <v>0</v>
      </c>
      <c r="G8" s="175">
        <f>B8+C8+D8+E8+F8</f>
        <v>0</v>
      </c>
      <c r="K8">
        <f>'SO 4266'!K15</f>
        <v>0</v>
      </c>
      <c r="Q8">
        <v>30.126000000000001</v>
      </c>
    </row>
    <row r="9" spans="1:26" x14ac:dyDescent="0.25">
      <c r="A9" s="174" t="s">
        <v>14</v>
      </c>
      <c r="B9" s="175">
        <f>'SO 4269'!I74-Rekapitulácia!D9</f>
        <v>0</v>
      </c>
      <c r="C9" s="175">
        <f>'Kryci_list 4269'!J26</f>
        <v>0</v>
      </c>
      <c r="D9" s="175">
        <v>0</v>
      </c>
      <c r="E9" s="175">
        <f>'Kryci_list 4269'!J17</f>
        <v>0</v>
      </c>
      <c r="F9" s="175">
        <v>0</v>
      </c>
      <c r="G9" s="175">
        <f>B9+C9+D9+E9+F9</f>
        <v>0</v>
      </c>
      <c r="K9">
        <f>'SO 4269'!K74</f>
        <v>0</v>
      </c>
      <c r="Q9">
        <v>30.126000000000001</v>
      </c>
    </row>
    <row r="10" spans="1:26" x14ac:dyDescent="0.25">
      <c r="A10" s="174" t="s">
        <v>15</v>
      </c>
      <c r="B10" s="175">
        <f>'SO 4270'!I15-Rekapitulácia!D10</f>
        <v>0</v>
      </c>
      <c r="C10" s="175">
        <f>'Kryci_list 4270'!J26</f>
        <v>0</v>
      </c>
      <c r="D10" s="175">
        <v>0</v>
      </c>
      <c r="E10" s="175">
        <f>'Kryci_list 4270'!J17</f>
        <v>0</v>
      </c>
      <c r="F10" s="175">
        <v>0</v>
      </c>
      <c r="G10" s="175">
        <f>B10+C10+D10+E10+F10</f>
        <v>0</v>
      </c>
      <c r="K10">
        <f>'SO 4270'!K15</f>
        <v>0</v>
      </c>
      <c r="Q10">
        <v>30.126000000000001</v>
      </c>
    </row>
    <row r="11" spans="1:26" x14ac:dyDescent="0.25">
      <c r="A11" s="61" t="s">
        <v>16</v>
      </c>
      <c r="B11" s="68">
        <f>'SO 4271'!I15-Rekapitulácia!D11</f>
        <v>0</v>
      </c>
      <c r="C11" s="68">
        <f>'Kryci_list 4271'!J26</f>
        <v>0</v>
      </c>
      <c r="D11" s="68">
        <v>0</v>
      </c>
      <c r="E11" s="68">
        <f>'Kryci_list 4271'!J17</f>
        <v>0</v>
      </c>
      <c r="F11" s="68">
        <v>0</v>
      </c>
      <c r="G11" s="68">
        <f>B11+C11+D11+E11+F11</f>
        <v>0</v>
      </c>
      <c r="K11">
        <f>'SO 4271'!K15</f>
        <v>0</v>
      </c>
      <c r="Q11">
        <v>30.126000000000001</v>
      </c>
    </row>
    <row r="12" spans="1:26" x14ac:dyDescent="0.25">
      <c r="A12" s="181" t="s">
        <v>356</v>
      </c>
      <c r="B12" s="182">
        <f>SUM(B7:B11)</f>
        <v>0</v>
      </c>
      <c r="C12" s="182">
        <f>SUM(C7:C11)</f>
        <v>0</v>
      </c>
      <c r="D12" s="182">
        <f>SUM(D7:D11)</f>
        <v>0</v>
      </c>
      <c r="E12" s="182">
        <f>SUM(E7:E11)</f>
        <v>0</v>
      </c>
      <c r="F12" s="182">
        <f>SUM(F7:F11)</f>
        <v>0</v>
      </c>
      <c r="G12" s="182">
        <f>SUM(G7:G11)-SUM(Z7:Z11)</f>
        <v>0</v>
      </c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179" t="s">
        <v>357</v>
      </c>
      <c r="B13" s="180">
        <f>G12-SUM(Rekapitulácia!K7:'Rekapitulácia'!K11)*1</f>
        <v>0</v>
      </c>
      <c r="C13" s="180"/>
      <c r="D13" s="180"/>
      <c r="E13" s="180"/>
      <c r="F13" s="180"/>
      <c r="G13" s="180">
        <f>ROUND(((ROUND(B13,2)*20)/100),2)*1</f>
        <v>0</v>
      </c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</row>
    <row r="14" spans="1:26" x14ac:dyDescent="0.25">
      <c r="A14" s="5" t="s">
        <v>358</v>
      </c>
      <c r="B14" s="177">
        <f>(G12-B13)</f>
        <v>0</v>
      </c>
      <c r="C14" s="177"/>
      <c r="D14" s="177"/>
      <c r="E14" s="177"/>
      <c r="F14" s="177"/>
      <c r="G14" s="177">
        <f>ROUND(((ROUND(B14,2)*0)/100),2)</f>
        <v>0</v>
      </c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x14ac:dyDescent="0.25">
      <c r="A15" s="5" t="s">
        <v>359</v>
      </c>
      <c r="B15" s="177"/>
      <c r="C15" s="177"/>
      <c r="D15" s="177"/>
      <c r="E15" s="177"/>
      <c r="F15" s="177"/>
      <c r="G15" s="177">
        <f>SUM(G12:G14)</f>
        <v>0</v>
      </c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</row>
    <row r="16" spans="1:26" x14ac:dyDescent="0.25">
      <c r="A16" s="10"/>
      <c r="B16" s="178"/>
      <c r="C16" s="178"/>
      <c r="D16" s="178"/>
      <c r="E16" s="178"/>
      <c r="F16" s="178"/>
      <c r="G16" s="178"/>
    </row>
    <row r="17" spans="1:7" x14ac:dyDescent="0.25">
      <c r="A17" s="10"/>
      <c r="B17" s="178"/>
      <c r="C17" s="178"/>
      <c r="D17" s="178"/>
      <c r="E17" s="178"/>
      <c r="F17" s="178"/>
      <c r="G17" s="178"/>
    </row>
    <row r="18" spans="1:7" x14ac:dyDescent="0.25">
      <c r="A18" s="10"/>
      <c r="B18" s="178"/>
      <c r="C18" s="178"/>
      <c r="D18" s="178"/>
      <c r="E18" s="178"/>
      <c r="F18" s="178"/>
      <c r="G18" s="178"/>
    </row>
    <row r="19" spans="1:7" x14ac:dyDescent="0.25">
      <c r="A19" s="10"/>
      <c r="B19" s="178"/>
      <c r="C19" s="178"/>
      <c r="D19" s="178"/>
      <c r="E19" s="178"/>
      <c r="F19" s="178"/>
      <c r="G19" s="178"/>
    </row>
    <row r="20" spans="1:7" x14ac:dyDescent="0.25">
      <c r="A20" s="10"/>
      <c r="B20" s="178"/>
      <c r="C20" s="178"/>
      <c r="D20" s="178"/>
      <c r="E20" s="178"/>
      <c r="F20" s="178"/>
      <c r="G20" s="178"/>
    </row>
    <row r="21" spans="1:7" x14ac:dyDescent="0.25">
      <c r="A21" s="10"/>
      <c r="B21" s="178"/>
      <c r="C21" s="178"/>
      <c r="D21" s="178"/>
      <c r="E21" s="178"/>
      <c r="F21" s="178"/>
      <c r="G21" s="178"/>
    </row>
    <row r="22" spans="1:7" x14ac:dyDescent="0.25">
      <c r="A22" s="10"/>
      <c r="B22" s="178"/>
      <c r="C22" s="178"/>
      <c r="D22" s="178"/>
      <c r="E22" s="178"/>
      <c r="F22" s="178"/>
      <c r="G22" s="178"/>
    </row>
    <row r="23" spans="1:7" x14ac:dyDescent="0.25">
      <c r="A23" s="10"/>
      <c r="B23" s="178"/>
      <c r="C23" s="178"/>
      <c r="D23" s="178"/>
      <c r="E23" s="178"/>
      <c r="F23" s="178"/>
      <c r="G23" s="178"/>
    </row>
    <row r="24" spans="1:7" x14ac:dyDescent="0.25">
      <c r="A24" s="10"/>
      <c r="B24" s="178"/>
      <c r="C24" s="178"/>
      <c r="D24" s="178"/>
      <c r="E24" s="178"/>
      <c r="F24" s="178"/>
      <c r="G24" s="178"/>
    </row>
    <row r="25" spans="1:7" x14ac:dyDescent="0.25">
      <c r="A25" s="10"/>
      <c r="B25" s="178"/>
      <c r="C25" s="178"/>
      <c r="D25" s="178"/>
      <c r="E25" s="178"/>
      <c r="F25" s="178"/>
      <c r="G25" s="178"/>
    </row>
    <row r="26" spans="1:7" x14ac:dyDescent="0.25">
      <c r="A26" s="10"/>
      <c r="B26" s="178"/>
      <c r="C26" s="178"/>
      <c r="D26" s="178"/>
      <c r="E26" s="178"/>
      <c r="F26" s="178"/>
      <c r="G26" s="178"/>
    </row>
    <row r="27" spans="1:7" x14ac:dyDescent="0.25">
      <c r="A27" s="10"/>
      <c r="B27" s="178"/>
      <c r="C27" s="178"/>
      <c r="D27" s="178"/>
      <c r="E27" s="178"/>
      <c r="F27" s="178"/>
      <c r="G27" s="178"/>
    </row>
    <row r="28" spans="1:7" x14ac:dyDescent="0.25">
      <c r="A28" s="10"/>
      <c r="B28" s="178"/>
      <c r="C28" s="178"/>
      <c r="D28" s="178"/>
      <c r="E28" s="178"/>
      <c r="F28" s="178"/>
      <c r="G28" s="178"/>
    </row>
    <row r="29" spans="1:7" x14ac:dyDescent="0.25">
      <c r="A29" s="10"/>
      <c r="B29" s="178"/>
      <c r="C29" s="178"/>
      <c r="D29" s="178"/>
      <c r="E29" s="178"/>
      <c r="F29" s="178"/>
      <c r="G29" s="178"/>
    </row>
    <row r="30" spans="1:7" x14ac:dyDescent="0.25">
      <c r="A30" s="10"/>
      <c r="B30" s="178"/>
      <c r="C30" s="178"/>
      <c r="D30" s="178"/>
      <c r="E30" s="178"/>
      <c r="F30" s="178"/>
      <c r="G30" s="178"/>
    </row>
    <row r="31" spans="1:7" x14ac:dyDescent="0.25">
      <c r="A31" s="10"/>
      <c r="B31" s="178"/>
      <c r="C31" s="178"/>
      <c r="D31" s="178"/>
      <c r="E31" s="178"/>
      <c r="F31" s="178"/>
      <c r="G31" s="178"/>
    </row>
    <row r="32" spans="1:7" x14ac:dyDescent="0.25">
      <c r="A32" s="10"/>
      <c r="B32" s="178"/>
      <c r="C32" s="178"/>
      <c r="D32" s="178"/>
      <c r="E32" s="178"/>
      <c r="F32" s="178"/>
      <c r="G32" s="178"/>
    </row>
    <row r="33" spans="1:7" x14ac:dyDescent="0.25">
      <c r="A33" s="10"/>
      <c r="B33" s="178"/>
      <c r="C33" s="178"/>
      <c r="D33" s="178"/>
      <c r="E33" s="178"/>
      <c r="F33" s="178"/>
      <c r="G33" s="178"/>
    </row>
    <row r="34" spans="1:7" x14ac:dyDescent="0.25">
      <c r="A34" s="10"/>
      <c r="B34" s="178"/>
      <c r="C34" s="178"/>
      <c r="D34" s="178"/>
      <c r="E34" s="178"/>
      <c r="F34" s="178"/>
      <c r="G34" s="178"/>
    </row>
    <row r="35" spans="1:7" x14ac:dyDescent="0.25">
      <c r="A35" s="10"/>
      <c r="B35" s="178"/>
      <c r="C35" s="178"/>
      <c r="D35" s="178"/>
      <c r="E35" s="178"/>
      <c r="F35" s="178"/>
      <c r="G35" s="178"/>
    </row>
    <row r="36" spans="1:7" x14ac:dyDescent="0.25">
      <c r="A36" s="10"/>
      <c r="B36" s="178"/>
      <c r="C36" s="178"/>
      <c r="D36" s="178"/>
      <c r="E36" s="178"/>
      <c r="F36" s="178"/>
      <c r="G36" s="178"/>
    </row>
    <row r="37" spans="1:7" x14ac:dyDescent="0.25">
      <c r="A37" s="10"/>
      <c r="B37" s="178"/>
      <c r="C37" s="178"/>
      <c r="D37" s="178"/>
      <c r="E37" s="178"/>
      <c r="F37" s="178"/>
      <c r="G37" s="178"/>
    </row>
    <row r="38" spans="1:7" x14ac:dyDescent="0.25">
      <c r="A38" s="1"/>
      <c r="B38" s="140"/>
      <c r="C38" s="140"/>
      <c r="D38" s="140"/>
      <c r="E38" s="140"/>
      <c r="F38" s="140"/>
      <c r="G38" s="140"/>
    </row>
    <row r="39" spans="1:7" x14ac:dyDescent="0.25">
      <c r="A39" s="1"/>
      <c r="B39" s="140"/>
      <c r="C39" s="140"/>
      <c r="D39" s="140"/>
      <c r="E39" s="140"/>
      <c r="F39" s="140"/>
      <c r="G39" s="140"/>
    </row>
    <row r="40" spans="1:7" x14ac:dyDescent="0.25">
      <c r="A40" s="1"/>
      <c r="B40" s="140"/>
      <c r="C40" s="140"/>
      <c r="D40" s="140"/>
      <c r="E40" s="140"/>
      <c r="F40" s="140"/>
      <c r="G40" s="140"/>
    </row>
    <row r="41" spans="1:7" x14ac:dyDescent="0.25">
      <c r="A41" s="1"/>
      <c r="B41" s="140"/>
      <c r="C41" s="140"/>
      <c r="D41" s="140"/>
      <c r="E41" s="140"/>
      <c r="F41" s="140"/>
      <c r="G41" s="140"/>
    </row>
    <row r="42" spans="1:7" x14ac:dyDescent="0.25">
      <c r="A42" s="1"/>
      <c r="B42" s="140"/>
      <c r="C42" s="140"/>
      <c r="D42" s="140"/>
      <c r="E42" s="140"/>
      <c r="F42" s="140"/>
      <c r="G42" s="140"/>
    </row>
    <row r="43" spans="1:7" x14ac:dyDescent="0.25">
      <c r="A43" s="1"/>
      <c r="B43" s="140"/>
      <c r="C43" s="140"/>
      <c r="D43" s="140"/>
      <c r="E43" s="140"/>
      <c r="F43" s="140"/>
      <c r="G43" s="140"/>
    </row>
    <row r="44" spans="1:7" x14ac:dyDescent="0.25">
      <c r="A44" s="1"/>
      <c r="B44" s="140"/>
      <c r="C44" s="140"/>
      <c r="D44" s="140"/>
      <c r="E44" s="140"/>
      <c r="F44" s="140"/>
      <c r="G44" s="140"/>
    </row>
    <row r="45" spans="1:7" x14ac:dyDescent="0.25">
      <c r="A45" s="1"/>
      <c r="B45" s="140"/>
      <c r="C45" s="140"/>
      <c r="D45" s="140"/>
      <c r="E45" s="140"/>
      <c r="F45" s="140"/>
      <c r="G45" s="140"/>
    </row>
    <row r="46" spans="1:7" x14ac:dyDescent="0.25">
      <c r="A46" s="1"/>
      <c r="B46" s="140"/>
      <c r="C46" s="140"/>
      <c r="D46" s="140"/>
      <c r="E46" s="140"/>
      <c r="F46" s="140"/>
      <c r="G46" s="140"/>
    </row>
    <row r="47" spans="1:7" x14ac:dyDescent="0.25">
      <c r="A47" s="1"/>
      <c r="B47" s="140"/>
      <c r="C47" s="140"/>
      <c r="D47" s="140"/>
      <c r="E47" s="140"/>
      <c r="F47" s="140"/>
      <c r="G47" s="140"/>
    </row>
    <row r="48" spans="1:7" x14ac:dyDescent="0.25">
      <c r="A48" s="1"/>
      <c r="B48" s="140"/>
      <c r="C48" s="140"/>
      <c r="D48" s="140"/>
      <c r="E48" s="140"/>
      <c r="F48" s="140"/>
      <c r="G48" s="140"/>
    </row>
    <row r="49" spans="1:7" x14ac:dyDescent="0.25">
      <c r="A49" s="1"/>
      <c r="B49" s="140"/>
      <c r="C49" s="140"/>
      <c r="D49" s="140"/>
      <c r="E49" s="140"/>
      <c r="F49" s="140"/>
      <c r="G49" s="140"/>
    </row>
    <row r="50" spans="1:7" x14ac:dyDescent="0.25">
      <c r="A50" s="1"/>
      <c r="B50" s="140"/>
      <c r="C50" s="140"/>
      <c r="D50" s="140"/>
      <c r="E50" s="140"/>
      <c r="F50" s="140"/>
      <c r="G50" s="140"/>
    </row>
    <row r="51" spans="1:7" x14ac:dyDescent="0.25">
      <c r="B51" s="176"/>
      <c r="C51" s="176"/>
      <c r="D51" s="176"/>
      <c r="E51" s="176"/>
      <c r="F51" s="176"/>
      <c r="G51" s="176"/>
    </row>
    <row r="52" spans="1:7" x14ac:dyDescent="0.25">
      <c r="B52" s="176"/>
      <c r="C52" s="176"/>
      <c r="D52" s="176"/>
      <c r="E52" s="176"/>
      <c r="F52" s="176"/>
      <c r="G52" s="176"/>
    </row>
    <row r="53" spans="1:7" x14ac:dyDescent="0.25">
      <c r="B53" s="176"/>
      <c r="C53" s="176"/>
      <c r="D53" s="176"/>
      <c r="E53" s="176"/>
      <c r="F53" s="176"/>
      <c r="G53" s="176"/>
    </row>
    <row r="54" spans="1:7" x14ac:dyDescent="0.25">
      <c r="B54" s="176"/>
      <c r="C54" s="176"/>
      <c r="D54" s="176"/>
      <c r="E54" s="176"/>
      <c r="F54" s="176"/>
      <c r="G54" s="176"/>
    </row>
    <row r="55" spans="1:7" x14ac:dyDescent="0.25">
      <c r="B55" s="176"/>
      <c r="C55" s="176"/>
      <c r="D55" s="176"/>
      <c r="E55" s="176"/>
      <c r="F55" s="176"/>
      <c r="G55" s="176"/>
    </row>
    <row r="56" spans="1:7" x14ac:dyDescent="0.25">
      <c r="B56" s="176"/>
      <c r="C56" s="176"/>
      <c r="D56" s="176"/>
      <c r="E56" s="176"/>
      <c r="F56" s="176"/>
      <c r="G56" s="176"/>
    </row>
    <row r="57" spans="1:7" x14ac:dyDescent="0.25">
      <c r="B57" s="176"/>
      <c r="C57" s="176"/>
      <c r="D57" s="176"/>
      <c r="E57" s="176"/>
      <c r="F57" s="176"/>
      <c r="G57" s="176"/>
    </row>
    <row r="58" spans="1:7" x14ac:dyDescent="0.25">
      <c r="B58" s="176"/>
      <c r="C58" s="176"/>
      <c r="D58" s="176"/>
      <c r="E58" s="176"/>
      <c r="F58" s="176"/>
      <c r="G58" s="176"/>
    </row>
    <row r="59" spans="1:7" x14ac:dyDescent="0.25">
      <c r="B59" s="176"/>
      <c r="C59" s="176"/>
      <c r="D59" s="176"/>
      <c r="E59" s="176"/>
      <c r="F59" s="176"/>
      <c r="G59" s="176"/>
    </row>
    <row r="60" spans="1:7" x14ac:dyDescent="0.25">
      <c r="B60" s="176"/>
      <c r="C60" s="176"/>
      <c r="D60" s="176"/>
      <c r="E60" s="176"/>
      <c r="F60" s="176"/>
      <c r="G60" s="176"/>
    </row>
    <row r="61" spans="1:7" x14ac:dyDescent="0.25">
      <c r="B61" s="176"/>
      <c r="C61" s="176"/>
      <c r="D61" s="176"/>
      <c r="E61" s="176"/>
      <c r="F61" s="176"/>
      <c r="G61" s="176"/>
    </row>
    <row r="62" spans="1:7" x14ac:dyDescent="0.25">
      <c r="B62" s="176"/>
      <c r="C62" s="176"/>
      <c r="D62" s="176"/>
      <c r="E62" s="176"/>
      <c r="F62" s="176"/>
      <c r="G62" s="176"/>
    </row>
    <row r="63" spans="1:7" x14ac:dyDescent="0.25">
      <c r="B63" s="176"/>
      <c r="C63" s="176"/>
      <c r="D63" s="176"/>
      <c r="E63" s="176"/>
      <c r="F63" s="176"/>
      <c r="G63" s="176"/>
    </row>
    <row r="64" spans="1:7" x14ac:dyDescent="0.25">
      <c r="B64" s="176"/>
      <c r="C64" s="176"/>
      <c r="D64" s="176"/>
      <c r="E64" s="176"/>
      <c r="F64" s="176"/>
      <c r="G64" s="176"/>
    </row>
    <row r="65" spans="2:7" x14ac:dyDescent="0.25">
      <c r="B65" s="176"/>
      <c r="C65" s="176"/>
      <c r="D65" s="176"/>
      <c r="E65" s="176"/>
      <c r="F65" s="176"/>
      <c r="G65" s="176"/>
    </row>
    <row r="66" spans="2:7" x14ac:dyDescent="0.25">
      <c r="B66" s="176"/>
      <c r="C66" s="176"/>
      <c r="D66" s="176"/>
      <c r="E66" s="176"/>
      <c r="F66" s="176"/>
      <c r="G66" s="176"/>
    </row>
    <row r="67" spans="2:7" x14ac:dyDescent="0.25">
      <c r="B67" s="176"/>
      <c r="C67" s="176"/>
      <c r="D67" s="176"/>
      <c r="E67" s="176"/>
      <c r="F67" s="176"/>
      <c r="G67" s="176"/>
    </row>
    <row r="68" spans="2:7" x14ac:dyDescent="0.25">
      <c r="B68" s="176"/>
      <c r="C68" s="176"/>
      <c r="D68" s="176"/>
      <c r="E68" s="176"/>
      <c r="F68" s="176"/>
      <c r="G68" s="176"/>
    </row>
    <row r="69" spans="2:7" x14ac:dyDescent="0.25">
      <c r="B69" s="176"/>
      <c r="C69" s="176"/>
      <c r="D69" s="176"/>
      <c r="E69" s="176"/>
      <c r="F69" s="176"/>
      <c r="G69" s="176"/>
    </row>
    <row r="70" spans="2:7" x14ac:dyDescent="0.25">
      <c r="B70" s="176"/>
      <c r="C70" s="176"/>
      <c r="D70" s="176"/>
      <c r="E70" s="176"/>
      <c r="F70" s="176"/>
      <c r="G70" s="176"/>
    </row>
    <row r="71" spans="2:7" x14ac:dyDescent="0.25">
      <c r="B71" s="176"/>
      <c r="C71" s="176"/>
      <c r="D71" s="176"/>
      <c r="E71" s="176"/>
      <c r="F71" s="176"/>
      <c r="G71" s="176"/>
    </row>
    <row r="72" spans="2:7" x14ac:dyDescent="0.25">
      <c r="B72" s="176"/>
      <c r="C72" s="176"/>
      <c r="D72" s="176"/>
      <c r="E72" s="176"/>
      <c r="F72" s="176"/>
      <c r="G72" s="176"/>
    </row>
    <row r="73" spans="2:7" x14ac:dyDescent="0.25">
      <c r="B73" s="176"/>
      <c r="C73" s="176"/>
      <c r="D73" s="176"/>
      <c r="E73" s="176"/>
      <c r="F73" s="176"/>
      <c r="G73" s="176"/>
    </row>
    <row r="74" spans="2:7" x14ac:dyDescent="0.25">
      <c r="B74" s="176"/>
      <c r="C74" s="176"/>
      <c r="D74" s="176"/>
      <c r="E74" s="176"/>
      <c r="F74" s="176"/>
      <c r="G74" s="176"/>
    </row>
    <row r="75" spans="2:7" x14ac:dyDescent="0.25">
      <c r="B75" s="176"/>
      <c r="C75" s="176"/>
      <c r="D75" s="176"/>
      <c r="E75" s="176"/>
      <c r="F75" s="176"/>
      <c r="G75" s="176"/>
    </row>
    <row r="76" spans="2:7" x14ac:dyDescent="0.25">
      <c r="B76" s="176"/>
      <c r="C76" s="176"/>
      <c r="D76" s="176"/>
      <c r="E76" s="176"/>
      <c r="F76" s="176"/>
      <c r="G76" s="176"/>
    </row>
    <row r="77" spans="2:7" x14ac:dyDescent="0.25">
      <c r="B77" s="176"/>
      <c r="C77" s="176"/>
      <c r="D77" s="176"/>
      <c r="E77" s="176"/>
      <c r="F77" s="176"/>
      <c r="G77" s="176"/>
    </row>
    <row r="78" spans="2:7" x14ac:dyDescent="0.25">
      <c r="B78" s="176"/>
      <c r="C78" s="176"/>
      <c r="D78" s="176"/>
      <c r="E78" s="176"/>
      <c r="F78" s="176"/>
      <c r="G78" s="176"/>
    </row>
    <row r="79" spans="2:7" x14ac:dyDescent="0.25">
      <c r="B79" s="176"/>
      <c r="C79" s="176"/>
      <c r="D79" s="176"/>
      <c r="E79" s="176"/>
      <c r="F79" s="176"/>
      <c r="G79" s="176"/>
    </row>
    <row r="80" spans="2:7" x14ac:dyDescent="0.25">
      <c r="B80" s="176"/>
      <c r="C80" s="176"/>
      <c r="D80" s="176"/>
      <c r="E80" s="176"/>
      <c r="F80" s="176"/>
      <c r="G80" s="176"/>
    </row>
    <row r="81" spans="2:7" x14ac:dyDescent="0.25">
      <c r="B81" s="176"/>
      <c r="C81" s="176"/>
      <c r="D81" s="176"/>
      <c r="E81" s="176"/>
      <c r="F81" s="176"/>
      <c r="G81" s="176"/>
    </row>
    <row r="82" spans="2:7" x14ac:dyDescent="0.25">
      <c r="B82" s="176"/>
      <c r="C82" s="176"/>
      <c r="D82" s="176"/>
      <c r="E82" s="176"/>
      <c r="F82" s="176"/>
      <c r="G82" s="176"/>
    </row>
    <row r="83" spans="2:7" x14ac:dyDescent="0.25">
      <c r="B83" s="176"/>
      <c r="C83" s="176"/>
      <c r="D83" s="176"/>
      <c r="E83" s="176"/>
      <c r="F83" s="176"/>
      <c r="G83" s="176"/>
    </row>
    <row r="84" spans="2:7" x14ac:dyDescent="0.25">
      <c r="B84" s="176"/>
      <c r="C84" s="176"/>
      <c r="D84" s="176"/>
      <c r="E84" s="176"/>
      <c r="F84" s="176"/>
      <c r="G84" s="176"/>
    </row>
    <row r="85" spans="2:7" x14ac:dyDescent="0.25">
      <c r="B85" s="176"/>
      <c r="C85" s="176"/>
      <c r="D85" s="176"/>
      <c r="E85" s="176"/>
      <c r="F85" s="176"/>
      <c r="G85" s="176"/>
    </row>
    <row r="86" spans="2:7" x14ac:dyDescent="0.25">
      <c r="B86" s="176"/>
      <c r="C86" s="176"/>
      <c r="D86" s="176"/>
      <c r="E86" s="176"/>
      <c r="F86" s="176"/>
      <c r="G86" s="176"/>
    </row>
    <row r="87" spans="2:7" x14ac:dyDescent="0.25">
      <c r="B87" s="176"/>
      <c r="C87" s="176"/>
      <c r="D87" s="176"/>
      <c r="E87" s="176"/>
      <c r="F87" s="176"/>
      <c r="G87" s="176"/>
    </row>
    <row r="88" spans="2:7" x14ac:dyDescent="0.25">
      <c r="B88" s="176"/>
      <c r="C88" s="176"/>
      <c r="D88" s="176"/>
      <c r="E88" s="176"/>
      <c r="F88" s="176"/>
      <c r="G88" s="176"/>
    </row>
    <row r="89" spans="2:7" x14ac:dyDescent="0.25">
      <c r="B89" s="176"/>
      <c r="C89" s="176"/>
      <c r="D89" s="176"/>
      <c r="E89" s="176"/>
      <c r="F89" s="176"/>
      <c r="G89" s="176"/>
    </row>
    <row r="90" spans="2:7" x14ac:dyDescent="0.25">
      <c r="B90" s="176"/>
      <c r="C90" s="176"/>
      <c r="D90" s="176"/>
      <c r="E90" s="176"/>
      <c r="F90" s="176"/>
      <c r="G90" s="176"/>
    </row>
    <row r="91" spans="2:7" x14ac:dyDescent="0.25">
      <c r="B91" s="176"/>
      <c r="C91" s="176"/>
      <c r="D91" s="176"/>
      <c r="E91" s="176"/>
      <c r="F91" s="176"/>
      <c r="G91" s="176"/>
    </row>
    <row r="92" spans="2:7" x14ac:dyDescent="0.25">
      <c r="B92" s="176"/>
      <c r="C92" s="176"/>
      <c r="D92" s="176"/>
      <c r="E92" s="176"/>
      <c r="F92" s="176"/>
      <c r="G92" s="176"/>
    </row>
    <row r="93" spans="2:7" x14ac:dyDescent="0.25">
      <c r="B93" s="176"/>
      <c r="C93" s="176"/>
      <c r="D93" s="176"/>
      <c r="E93" s="176"/>
      <c r="F93" s="176"/>
      <c r="G93" s="176"/>
    </row>
    <row r="94" spans="2:7" x14ac:dyDescent="0.25">
      <c r="B94" s="176"/>
      <c r="C94" s="176"/>
      <c r="D94" s="176"/>
      <c r="E94" s="176"/>
      <c r="F94" s="176"/>
      <c r="G94" s="176"/>
    </row>
    <row r="95" spans="2:7" x14ac:dyDescent="0.25">
      <c r="B95" s="176"/>
      <c r="C95" s="176"/>
      <c r="D95" s="176"/>
      <c r="E95" s="176"/>
      <c r="F95" s="176"/>
      <c r="G95" s="176"/>
    </row>
    <row r="96" spans="2:7" x14ac:dyDescent="0.25">
      <c r="B96" s="176"/>
      <c r="C96" s="176"/>
      <c r="D96" s="176"/>
      <c r="E96" s="176"/>
      <c r="F96" s="176"/>
      <c r="G96" s="176"/>
    </row>
    <row r="97" spans="2:7" x14ac:dyDescent="0.25">
      <c r="B97" s="176"/>
      <c r="C97" s="176"/>
      <c r="D97" s="176"/>
      <c r="E97" s="176"/>
      <c r="F97" s="176"/>
      <c r="G97" s="176"/>
    </row>
    <row r="98" spans="2:7" x14ac:dyDescent="0.25">
      <c r="B98" s="176"/>
      <c r="C98" s="176"/>
      <c r="D98" s="176"/>
      <c r="E98" s="176"/>
      <c r="F98" s="176"/>
      <c r="G98" s="176"/>
    </row>
    <row r="99" spans="2:7" x14ac:dyDescent="0.25">
      <c r="B99" s="176"/>
      <c r="C99" s="176"/>
      <c r="D99" s="176"/>
      <c r="E99" s="176"/>
      <c r="F99" s="176"/>
      <c r="G99" s="176"/>
    </row>
    <row r="100" spans="2:7" x14ac:dyDescent="0.25">
      <c r="B100" s="176"/>
      <c r="C100" s="176"/>
      <c r="D100" s="176"/>
      <c r="E100" s="176"/>
      <c r="F100" s="176"/>
      <c r="G100" s="176"/>
    </row>
    <row r="101" spans="2:7" x14ac:dyDescent="0.25">
      <c r="B101" s="176"/>
      <c r="C101" s="176"/>
      <c r="D101" s="176"/>
      <c r="E101" s="176"/>
      <c r="F101" s="176"/>
      <c r="G101" s="176"/>
    </row>
    <row r="102" spans="2:7" x14ac:dyDescent="0.25">
      <c r="B102" s="176"/>
      <c r="C102" s="176"/>
      <c r="D102" s="176"/>
      <c r="E102" s="176"/>
      <c r="F102" s="176"/>
      <c r="G102" s="176"/>
    </row>
    <row r="103" spans="2:7" x14ac:dyDescent="0.25">
      <c r="B103" s="176"/>
      <c r="C103" s="176"/>
      <c r="D103" s="176"/>
      <c r="E103" s="176"/>
      <c r="F103" s="176"/>
      <c r="G103" s="176"/>
    </row>
    <row r="104" spans="2:7" x14ac:dyDescent="0.25">
      <c r="B104" s="176"/>
      <c r="C104" s="176"/>
      <c r="D104" s="176"/>
      <c r="E104" s="176"/>
      <c r="F104" s="176"/>
      <c r="G104" s="176"/>
    </row>
    <row r="105" spans="2:7" x14ac:dyDescent="0.25">
      <c r="B105" s="176"/>
      <c r="C105" s="176"/>
      <c r="D105" s="176"/>
      <c r="E105" s="176"/>
      <c r="F105" s="176"/>
      <c r="G105" s="176"/>
    </row>
    <row r="106" spans="2:7" x14ac:dyDescent="0.25">
      <c r="B106" s="176"/>
      <c r="C106" s="176"/>
      <c r="D106" s="176"/>
      <c r="E106" s="176"/>
      <c r="F106" s="176"/>
      <c r="G106" s="176"/>
    </row>
    <row r="107" spans="2:7" x14ac:dyDescent="0.25">
      <c r="B107" s="176"/>
      <c r="C107" s="176"/>
      <c r="D107" s="176"/>
      <c r="E107" s="176"/>
      <c r="F107" s="176"/>
      <c r="G107" s="176"/>
    </row>
  </sheetData>
  <mergeCells count="1">
    <mergeCell ref="A4:E4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topLeftCell="A10" workbookViewId="0">
      <selection activeCell="E3" sqref="E3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3" t="s">
        <v>24</v>
      </c>
      <c r="B1" s="204"/>
      <c r="C1" s="204"/>
      <c r="D1" s="205"/>
      <c r="E1" s="135" t="s">
        <v>22</v>
      </c>
      <c r="F1" s="134"/>
      <c r="W1">
        <v>30.126000000000001</v>
      </c>
    </row>
    <row r="2" spans="1:26" ht="20.100000000000001" customHeight="1" x14ac:dyDescent="0.25">
      <c r="A2" s="203" t="s">
        <v>25</v>
      </c>
      <c r="B2" s="204"/>
      <c r="C2" s="204"/>
      <c r="D2" s="205"/>
      <c r="E2" s="135" t="s">
        <v>20</v>
      </c>
      <c r="F2" s="134"/>
    </row>
    <row r="3" spans="1:26" ht="20.100000000000001" customHeight="1" x14ac:dyDescent="0.25">
      <c r="A3" s="203" t="s">
        <v>26</v>
      </c>
      <c r="B3" s="204"/>
      <c r="C3" s="204"/>
      <c r="D3" s="205"/>
      <c r="E3" s="135" t="s">
        <v>361</v>
      </c>
      <c r="F3" s="134"/>
    </row>
    <row r="4" spans="1:26" x14ac:dyDescent="0.25">
      <c r="A4" s="136" t="s">
        <v>1</v>
      </c>
      <c r="B4" s="133"/>
      <c r="C4" s="133"/>
      <c r="D4" s="133"/>
      <c r="E4" s="133"/>
      <c r="F4" s="133"/>
    </row>
    <row r="5" spans="1:26" x14ac:dyDescent="0.25">
      <c r="A5" s="136" t="s">
        <v>270</v>
      </c>
      <c r="B5" s="133"/>
      <c r="C5" s="133"/>
      <c r="D5" s="133"/>
      <c r="E5" s="133"/>
      <c r="F5" s="133"/>
    </row>
    <row r="6" spans="1:26" x14ac:dyDescent="0.25">
      <c r="A6" s="133"/>
      <c r="B6" s="133"/>
      <c r="C6" s="133"/>
      <c r="D6" s="133"/>
      <c r="E6" s="133"/>
      <c r="F6" s="133"/>
    </row>
    <row r="7" spans="1:26" x14ac:dyDescent="0.25">
      <c r="A7" s="133"/>
      <c r="B7" s="133"/>
      <c r="C7" s="133"/>
      <c r="D7" s="133"/>
      <c r="E7" s="133"/>
      <c r="F7" s="133"/>
    </row>
    <row r="8" spans="1:26" x14ac:dyDescent="0.25">
      <c r="A8" s="137" t="s">
        <v>69</v>
      </c>
      <c r="B8" s="133"/>
      <c r="C8" s="133"/>
      <c r="D8" s="133"/>
      <c r="E8" s="133"/>
      <c r="F8" s="133"/>
    </row>
    <row r="9" spans="1:26" x14ac:dyDescent="0.25">
      <c r="A9" s="138" t="s">
        <v>66</v>
      </c>
      <c r="B9" s="138" t="s">
        <v>60</v>
      </c>
      <c r="C9" s="138" t="s">
        <v>61</v>
      </c>
      <c r="D9" s="138" t="s">
        <v>37</v>
      </c>
      <c r="E9" s="138" t="s">
        <v>67</v>
      </c>
      <c r="F9" s="138" t="s">
        <v>68</v>
      </c>
    </row>
    <row r="10" spans="1:26" x14ac:dyDescent="0.25">
      <c r="A10" s="145" t="s">
        <v>70</v>
      </c>
      <c r="B10" s="146"/>
      <c r="C10" s="142"/>
      <c r="D10" s="142"/>
      <c r="E10" s="143"/>
      <c r="F10" s="143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25">
      <c r="A11" s="147" t="s">
        <v>271</v>
      </c>
      <c r="B11" s="148">
        <f>'SO 4269'!L18</f>
        <v>0</v>
      </c>
      <c r="C11" s="148">
        <f>'SO 4269'!M18</f>
        <v>0</v>
      </c>
      <c r="D11" s="148">
        <f>'SO 4269'!I18</f>
        <v>0</v>
      </c>
      <c r="E11" s="149">
        <f>'SO 4269'!S18</f>
        <v>0</v>
      </c>
      <c r="F11" s="149">
        <f>'SO 4269'!V18</f>
        <v>0</v>
      </c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25">
      <c r="A12" s="147" t="s">
        <v>272</v>
      </c>
      <c r="B12" s="148">
        <f>'SO 4269'!L28</f>
        <v>0</v>
      </c>
      <c r="C12" s="148">
        <f>'SO 4269'!M28</f>
        <v>0</v>
      </c>
      <c r="D12" s="148">
        <f>'SO 4269'!I28</f>
        <v>0</v>
      </c>
      <c r="E12" s="149">
        <f>'SO 4269'!S28</f>
        <v>34.130000000000003</v>
      </c>
      <c r="F12" s="149">
        <f>'SO 4269'!V28</f>
        <v>0</v>
      </c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147" t="s">
        <v>273</v>
      </c>
      <c r="B13" s="148">
        <f>'SO 4269'!L33</f>
        <v>0</v>
      </c>
      <c r="C13" s="148">
        <f>'SO 4269'!M33</f>
        <v>0</v>
      </c>
      <c r="D13" s="148">
        <f>'SO 4269'!I33</f>
        <v>0</v>
      </c>
      <c r="E13" s="149">
        <f>'SO 4269'!S33</f>
        <v>8.4499999999999993</v>
      </c>
      <c r="F13" s="149">
        <f>'SO 4269'!V33</f>
        <v>0</v>
      </c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</row>
    <row r="14" spans="1:26" x14ac:dyDescent="0.25">
      <c r="A14" s="147" t="s">
        <v>71</v>
      </c>
      <c r="B14" s="148">
        <f>'SO 4269'!L40</f>
        <v>0</v>
      </c>
      <c r="C14" s="148">
        <f>'SO 4269'!M40</f>
        <v>0</v>
      </c>
      <c r="D14" s="148">
        <f>'SO 4269'!I40</f>
        <v>0</v>
      </c>
      <c r="E14" s="149">
        <f>'SO 4269'!S40</f>
        <v>25.98</v>
      </c>
      <c r="F14" s="149">
        <f>'SO 4269'!V40</f>
        <v>0</v>
      </c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x14ac:dyDescent="0.25">
      <c r="A15" s="147" t="s">
        <v>72</v>
      </c>
      <c r="B15" s="148">
        <f>'SO 4269'!L47</f>
        <v>0</v>
      </c>
      <c r="C15" s="148">
        <f>'SO 4269'!M47</f>
        <v>0</v>
      </c>
      <c r="D15" s="148">
        <f>'SO 4269'!I47</f>
        <v>0</v>
      </c>
      <c r="E15" s="149">
        <f>'SO 4269'!S47</f>
        <v>0</v>
      </c>
      <c r="F15" s="149">
        <f>'SO 4269'!V47</f>
        <v>4.9000000000000004</v>
      </c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</row>
    <row r="16" spans="1:26" x14ac:dyDescent="0.25">
      <c r="A16" s="147" t="s">
        <v>73</v>
      </c>
      <c r="B16" s="148">
        <f>'SO 4269'!L51</f>
        <v>0</v>
      </c>
      <c r="C16" s="148">
        <f>'SO 4269'!M51</f>
        <v>0</v>
      </c>
      <c r="D16" s="148">
        <f>'SO 4269'!I51</f>
        <v>0</v>
      </c>
      <c r="E16" s="149">
        <f>'SO 4269'!S51</f>
        <v>0</v>
      </c>
      <c r="F16" s="149">
        <f>'SO 4269'!V51</f>
        <v>0</v>
      </c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</row>
    <row r="17" spans="1:26" x14ac:dyDescent="0.25">
      <c r="A17" s="2" t="s">
        <v>70</v>
      </c>
      <c r="B17" s="150">
        <f>'SO 4269'!L53</f>
        <v>0</v>
      </c>
      <c r="C17" s="150">
        <f>'SO 4269'!M53</f>
        <v>0</v>
      </c>
      <c r="D17" s="150">
        <f>'SO 4269'!I53</f>
        <v>0</v>
      </c>
      <c r="E17" s="151">
        <f>'SO 4269'!S53</f>
        <v>68.56</v>
      </c>
      <c r="F17" s="151">
        <f>'SO 4269'!V53</f>
        <v>4.9000000000000004</v>
      </c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</row>
    <row r="18" spans="1:26" x14ac:dyDescent="0.25">
      <c r="A18" s="1"/>
      <c r="B18" s="140"/>
      <c r="C18" s="140"/>
      <c r="D18" s="140"/>
      <c r="E18" s="139"/>
      <c r="F18" s="139"/>
    </row>
    <row r="19" spans="1:26" x14ac:dyDescent="0.25">
      <c r="A19" s="2" t="s">
        <v>74</v>
      </c>
      <c r="B19" s="150"/>
      <c r="C19" s="148"/>
      <c r="D19" s="148"/>
      <c r="E19" s="149"/>
      <c r="F19" s="149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</row>
    <row r="20" spans="1:26" x14ac:dyDescent="0.25">
      <c r="A20" s="147" t="s">
        <v>274</v>
      </c>
      <c r="B20" s="148">
        <f>'SO 4269'!L63</f>
        <v>0</v>
      </c>
      <c r="C20" s="148">
        <f>'SO 4269'!M63</f>
        <v>0</v>
      </c>
      <c r="D20" s="148">
        <f>'SO 4269'!I63</f>
        <v>0</v>
      </c>
      <c r="E20" s="149">
        <f>'SO 4269'!S63</f>
        <v>0.48</v>
      </c>
      <c r="F20" s="149">
        <f>'SO 4269'!V63</f>
        <v>0</v>
      </c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</row>
    <row r="21" spans="1:26" x14ac:dyDescent="0.25">
      <c r="A21" s="147" t="s">
        <v>79</v>
      </c>
      <c r="B21" s="148">
        <f>'SO 4269'!L67</f>
        <v>0</v>
      </c>
      <c r="C21" s="148">
        <f>'SO 4269'!M67</f>
        <v>0</v>
      </c>
      <c r="D21" s="148">
        <f>'SO 4269'!I67</f>
        <v>0</v>
      </c>
      <c r="E21" s="149">
        <f>'SO 4269'!S67</f>
        <v>0</v>
      </c>
      <c r="F21" s="149">
        <f>'SO 4269'!V67</f>
        <v>0</v>
      </c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</row>
    <row r="22" spans="1:26" x14ac:dyDescent="0.25">
      <c r="A22" s="147" t="s">
        <v>275</v>
      </c>
      <c r="B22" s="148">
        <f>'SO 4269'!L71</f>
        <v>0</v>
      </c>
      <c r="C22" s="148">
        <f>'SO 4269'!M71</f>
        <v>0</v>
      </c>
      <c r="D22" s="148">
        <f>'SO 4269'!I71</f>
        <v>0</v>
      </c>
      <c r="E22" s="149">
        <f>'SO 4269'!S71</f>
        <v>0.06</v>
      </c>
      <c r="F22" s="149">
        <f>'SO 4269'!V71</f>
        <v>0</v>
      </c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</row>
    <row r="23" spans="1:26" x14ac:dyDescent="0.25">
      <c r="A23" s="2" t="s">
        <v>74</v>
      </c>
      <c r="B23" s="150">
        <f>'SO 4269'!L73</f>
        <v>0</v>
      </c>
      <c r="C23" s="150">
        <f>'SO 4269'!M73</f>
        <v>0</v>
      </c>
      <c r="D23" s="150">
        <f>'SO 4269'!I73</f>
        <v>0</v>
      </c>
      <c r="E23" s="151">
        <f>'SO 4269'!S73</f>
        <v>0.54</v>
      </c>
      <c r="F23" s="151">
        <f>'SO 4269'!V73</f>
        <v>0</v>
      </c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</row>
    <row r="24" spans="1:26" x14ac:dyDescent="0.25">
      <c r="A24" s="1"/>
      <c r="B24" s="140"/>
      <c r="C24" s="140"/>
      <c r="D24" s="140"/>
      <c r="E24" s="139"/>
      <c r="F24" s="139"/>
    </row>
    <row r="25" spans="1:26" x14ac:dyDescent="0.25">
      <c r="A25" s="2" t="s">
        <v>83</v>
      </c>
      <c r="B25" s="150">
        <f>'SO 4269'!L74</f>
        <v>0</v>
      </c>
      <c r="C25" s="150">
        <f>'SO 4269'!M74</f>
        <v>0</v>
      </c>
      <c r="D25" s="150">
        <f>'SO 4269'!I74</f>
        <v>0</v>
      </c>
      <c r="E25" s="151">
        <f>'SO 4269'!S74</f>
        <v>69.099999999999994</v>
      </c>
      <c r="F25" s="151">
        <f>'SO 4269'!V74</f>
        <v>4.9000000000000004</v>
      </c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</row>
    <row r="26" spans="1:26" x14ac:dyDescent="0.25">
      <c r="A26" s="1"/>
      <c r="B26" s="140"/>
      <c r="C26" s="140"/>
      <c r="D26" s="140"/>
      <c r="E26" s="139"/>
      <c r="F26" s="139"/>
    </row>
    <row r="27" spans="1:26" x14ac:dyDescent="0.25">
      <c r="A27" s="1"/>
      <c r="B27" s="140"/>
      <c r="C27" s="140"/>
      <c r="D27" s="140"/>
      <c r="E27" s="139"/>
      <c r="F27" s="139"/>
    </row>
    <row r="28" spans="1:26" x14ac:dyDescent="0.25">
      <c r="A28" s="1"/>
      <c r="B28" s="140"/>
      <c r="C28" s="140"/>
      <c r="D28" s="140"/>
      <c r="E28" s="139"/>
      <c r="F28" s="139"/>
    </row>
    <row r="29" spans="1:26" x14ac:dyDescent="0.25">
      <c r="A29" s="1"/>
      <c r="B29" s="140"/>
      <c r="C29" s="140"/>
      <c r="D29" s="140"/>
      <c r="E29" s="139"/>
      <c r="F29" s="139"/>
    </row>
    <row r="30" spans="1:26" x14ac:dyDescent="0.25">
      <c r="A30" s="1"/>
      <c r="B30" s="140"/>
      <c r="C30" s="140"/>
      <c r="D30" s="140"/>
      <c r="E30" s="139"/>
      <c r="F30" s="139"/>
    </row>
    <row r="31" spans="1:26" x14ac:dyDescent="0.25">
      <c r="A31" s="1"/>
      <c r="B31" s="140"/>
      <c r="C31" s="140"/>
      <c r="D31" s="140"/>
      <c r="E31" s="139"/>
      <c r="F31" s="139"/>
    </row>
    <row r="32" spans="1:26" x14ac:dyDescent="0.25">
      <c r="A32" s="1"/>
      <c r="B32" s="140"/>
      <c r="C32" s="140"/>
      <c r="D32" s="140"/>
      <c r="E32" s="139"/>
      <c r="F32" s="139"/>
    </row>
    <row r="33" spans="1:6" x14ac:dyDescent="0.25">
      <c r="A33" s="1"/>
      <c r="B33" s="140"/>
      <c r="C33" s="140"/>
      <c r="D33" s="140"/>
      <c r="E33" s="139"/>
      <c r="F33" s="139"/>
    </row>
    <row r="34" spans="1:6" x14ac:dyDescent="0.25">
      <c r="A34" s="1"/>
      <c r="B34" s="140"/>
      <c r="C34" s="140"/>
      <c r="D34" s="140"/>
      <c r="E34" s="139"/>
      <c r="F34" s="139"/>
    </row>
    <row r="35" spans="1:6" x14ac:dyDescent="0.25">
      <c r="A35" s="1"/>
      <c r="B35" s="140"/>
      <c r="C35" s="140"/>
      <c r="D35" s="140"/>
      <c r="E35" s="139"/>
      <c r="F35" s="139"/>
    </row>
    <row r="36" spans="1:6" x14ac:dyDescent="0.25">
      <c r="A36" s="1"/>
      <c r="B36" s="140"/>
      <c r="C36" s="140"/>
      <c r="D36" s="140"/>
      <c r="E36" s="139"/>
      <c r="F36" s="139"/>
    </row>
    <row r="37" spans="1:6" x14ac:dyDescent="0.25">
      <c r="A37" s="1"/>
      <c r="B37" s="140"/>
      <c r="C37" s="140"/>
      <c r="D37" s="140"/>
      <c r="E37" s="139"/>
      <c r="F37" s="139"/>
    </row>
    <row r="38" spans="1:6" x14ac:dyDescent="0.25">
      <c r="A38" s="1"/>
      <c r="B38" s="140"/>
      <c r="C38" s="140"/>
      <c r="D38" s="140"/>
      <c r="E38" s="139"/>
      <c r="F38" s="139"/>
    </row>
    <row r="39" spans="1:6" x14ac:dyDescent="0.25">
      <c r="A39" s="1"/>
      <c r="B39" s="140"/>
      <c r="C39" s="140"/>
      <c r="D39" s="140"/>
      <c r="E39" s="139"/>
      <c r="F39" s="139"/>
    </row>
    <row r="40" spans="1:6" x14ac:dyDescent="0.25">
      <c r="A40" s="1"/>
      <c r="B40" s="140"/>
      <c r="C40" s="140"/>
      <c r="D40" s="140"/>
      <c r="E40" s="139"/>
      <c r="F40" s="139"/>
    </row>
    <row r="41" spans="1:6" x14ac:dyDescent="0.25">
      <c r="A41" s="1"/>
      <c r="B41" s="140"/>
      <c r="C41" s="140"/>
      <c r="D41" s="140"/>
      <c r="E41" s="139"/>
      <c r="F41" s="139"/>
    </row>
    <row r="42" spans="1:6" x14ac:dyDescent="0.25">
      <c r="A42" s="1"/>
      <c r="B42" s="140"/>
      <c r="C42" s="140"/>
      <c r="D42" s="140"/>
      <c r="E42" s="139"/>
      <c r="F42" s="139"/>
    </row>
    <row r="43" spans="1:6" x14ac:dyDescent="0.25">
      <c r="A43" s="1"/>
      <c r="B43" s="140"/>
      <c r="C43" s="140"/>
      <c r="D43" s="140"/>
      <c r="E43" s="139"/>
      <c r="F43" s="139"/>
    </row>
    <row r="44" spans="1:6" x14ac:dyDescent="0.25">
      <c r="A44" s="1"/>
      <c r="B44" s="140"/>
      <c r="C44" s="140"/>
      <c r="D44" s="140"/>
      <c r="E44" s="139"/>
      <c r="F44" s="139"/>
    </row>
    <row r="45" spans="1:6" x14ac:dyDescent="0.25">
      <c r="A45" s="1"/>
      <c r="B45" s="140"/>
      <c r="C45" s="140"/>
      <c r="D45" s="140"/>
      <c r="E45" s="139"/>
      <c r="F45" s="139"/>
    </row>
    <row r="46" spans="1:6" x14ac:dyDescent="0.25">
      <c r="A46" s="1"/>
      <c r="B46" s="140"/>
      <c r="C46" s="140"/>
      <c r="D46" s="140"/>
      <c r="E46" s="139"/>
      <c r="F46" s="139"/>
    </row>
    <row r="47" spans="1:6" x14ac:dyDescent="0.25">
      <c r="A47" s="1"/>
      <c r="B47" s="140"/>
      <c r="C47" s="140"/>
      <c r="D47" s="140"/>
      <c r="E47" s="139"/>
      <c r="F47" s="139"/>
    </row>
    <row r="48" spans="1:6" x14ac:dyDescent="0.25">
      <c r="A48" s="1"/>
      <c r="B48" s="140"/>
      <c r="C48" s="140"/>
      <c r="D48" s="140"/>
      <c r="E48" s="139"/>
      <c r="F48" s="139"/>
    </row>
    <row r="49" spans="1:6" x14ac:dyDescent="0.25">
      <c r="A49" s="1"/>
      <c r="B49" s="140"/>
      <c r="C49" s="140"/>
      <c r="D49" s="140"/>
      <c r="E49" s="139"/>
      <c r="F49" s="139"/>
    </row>
    <row r="50" spans="1:6" x14ac:dyDescent="0.25">
      <c r="A50" s="1"/>
      <c r="B50" s="140"/>
      <c r="C50" s="140"/>
      <c r="D50" s="140"/>
      <c r="E50" s="139"/>
      <c r="F50" s="139"/>
    </row>
    <row r="51" spans="1:6" x14ac:dyDescent="0.25">
      <c r="A51" s="1"/>
      <c r="B51" s="140"/>
      <c r="C51" s="140"/>
      <c r="D51" s="140"/>
      <c r="E51" s="139"/>
      <c r="F51" s="139"/>
    </row>
    <row r="52" spans="1:6" x14ac:dyDescent="0.25">
      <c r="A52" s="1"/>
      <c r="B52" s="140"/>
      <c r="C52" s="140"/>
      <c r="D52" s="140"/>
      <c r="E52" s="139"/>
      <c r="F52" s="139"/>
    </row>
    <row r="53" spans="1:6" x14ac:dyDescent="0.25">
      <c r="A53" s="1"/>
      <c r="B53" s="140"/>
      <c r="C53" s="140"/>
      <c r="D53" s="140"/>
      <c r="E53" s="139"/>
      <c r="F53" s="139"/>
    </row>
    <row r="54" spans="1:6" x14ac:dyDescent="0.25">
      <c r="A54" s="1"/>
      <c r="B54" s="140"/>
      <c r="C54" s="140"/>
      <c r="D54" s="140"/>
      <c r="E54" s="139"/>
      <c r="F54" s="139"/>
    </row>
    <row r="55" spans="1:6" x14ac:dyDescent="0.25">
      <c r="A55" s="1"/>
      <c r="B55" s="140"/>
      <c r="C55" s="140"/>
      <c r="D55" s="140"/>
      <c r="E55" s="139"/>
      <c r="F55" s="139"/>
    </row>
    <row r="56" spans="1:6" x14ac:dyDescent="0.25">
      <c r="A56" s="1"/>
      <c r="B56" s="140"/>
      <c r="C56" s="140"/>
      <c r="D56" s="140"/>
      <c r="E56" s="139"/>
      <c r="F56" s="139"/>
    </row>
    <row r="57" spans="1:6" x14ac:dyDescent="0.25">
      <c r="A57" s="1"/>
      <c r="B57" s="140"/>
      <c r="C57" s="140"/>
      <c r="D57" s="140"/>
      <c r="E57" s="139"/>
      <c r="F57" s="139"/>
    </row>
    <row r="58" spans="1:6" x14ac:dyDescent="0.25">
      <c r="A58" s="1"/>
      <c r="B58" s="140"/>
      <c r="C58" s="140"/>
      <c r="D58" s="140"/>
      <c r="E58" s="139"/>
      <c r="F58" s="139"/>
    </row>
    <row r="59" spans="1:6" x14ac:dyDescent="0.25">
      <c r="A59" s="1"/>
      <c r="B59" s="140"/>
      <c r="C59" s="140"/>
      <c r="D59" s="140"/>
      <c r="E59" s="139"/>
      <c r="F59" s="139"/>
    </row>
    <row r="60" spans="1:6" x14ac:dyDescent="0.25">
      <c r="A60" s="1"/>
      <c r="B60" s="140"/>
      <c r="C60" s="140"/>
      <c r="D60" s="140"/>
      <c r="E60" s="139"/>
      <c r="F60" s="139"/>
    </row>
    <row r="61" spans="1:6" x14ac:dyDescent="0.25">
      <c r="A61" s="1"/>
      <c r="B61" s="140"/>
      <c r="C61" s="140"/>
      <c r="D61" s="140"/>
      <c r="E61" s="139"/>
      <c r="F61" s="139"/>
    </row>
    <row r="62" spans="1:6" x14ac:dyDescent="0.25">
      <c r="A62" s="1"/>
      <c r="B62" s="140"/>
      <c r="C62" s="140"/>
      <c r="D62" s="140"/>
      <c r="E62" s="139"/>
      <c r="F62" s="139"/>
    </row>
    <row r="63" spans="1:6" x14ac:dyDescent="0.25">
      <c r="A63" s="1"/>
      <c r="B63" s="140"/>
      <c r="C63" s="140"/>
      <c r="D63" s="140"/>
      <c r="E63" s="139"/>
      <c r="F63" s="139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4"/>
  <sheetViews>
    <sheetView tabSelected="1" workbookViewId="0">
      <pane ySplit="8" topLeftCell="A56" activePane="bottomLeft" state="frozen"/>
      <selection pane="bottomLeft" activeCell="P4" sqref="P4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5"/>
      <c r="B1" s="206" t="s">
        <v>24</v>
      </c>
      <c r="C1" s="207"/>
      <c r="D1" s="207"/>
      <c r="E1" s="207"/>
      <c r="F1" s="207"/>
      <c r="G1" s="207"/>
      <c r="H1" s="208"/>
      <c r="I1" s="156" t="s">
        <v>94</v>
      </c>
      <c r="J1" s="155"/>
      <c r="K1" s="3"/>
      <c r="L1" s="3"/>
      <c r="M1" s="3"/>
      <c r="N1" s="3"/>
      <c r="O1" s="3"/>
      <c r="P1" s="5" t="s">
        <v>95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5"/>
      <c r="B2" s="206" t="s">
        <v>25</v>
      </c>
      <c r="C2" s="207"/>
      <c r="D2" s="207"/>
      <c r="E2" s="207"/>
      <c r="F2" s="207"/>
      <c r="G2" s="207"/>
      <c r="H2" s="208"/>
      <c r="I2" s="156" t="s">
        <v>20</v>
      </c>
      <c r="J2" s="155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5"/>
      <c r="B3" s="206" t="s">
        <v>26</v>
      </c>
      <c r="C3" s="207"/>
      <c r="D3" s="207"/>
      <c r="E3" s="207"/>
      <c r="F3" s="207"/>
      <c r="G3" s="207"/>
      <c r="H3" s="208"/>
      <c r="I3" s="156" t="s">
        <v>96</v>
      </c>
      <c r="J3" s="155"/>
      <c r="K3" s="3"/>
      <c r="L3" s="3"/>
      <c r="M3" s="3"/>
      <c r="N3" s="3"/>
      <c r="O3" s="3"/>
      <c r="P3" s="188">
        <v>44092</v>
      </c>
      <c r="Q3" s="1"/>
      <c r="R3" s="1"/>
      <c r="S3" s="3"/>
      <c r="V3" s="3"/>
    </row>
    <row r="4" spans="1:26" x14ac:dyDescent="0.25">
      <c r="A4" s="3"/>
      <c r="B4" s="5" t="s">
        <v>97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270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2"/>
      <c r="B7" s="13" t="s">
        <v>69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"/>
      <c r="R7" s="1"/>
      <c r="S7" s="12"/>
      <c r="V7" s="12"/>
    </row>
    <row r="8" spans="1:26" ht="15.75" x14ac:dyDescent="0.25">
      <c r="A8" s="158" t="s">
        <v>84</v>
      </c>
      <c r="B8" s="158" t="s">
        <v>85</v>
      </c>
      <c r="C8" s="158" t="s">
        <v>86</v>
      </c>
      <c r="D8" s="158" t="s">
        <v>87</v>
      </c>
      <c r="E8" s="158" t="s">
        <v>88</v>
      </c>
      <c r="F8" s="158" t="s">
        <v>89</v>
      </c>
      <c r="G8" s="158" t="s">
        <v>60</v>
      </c>
      <c r="H8" s="158" t="s">
        <v>61</v>
      </c>
      <c r="I8" s="158" t="s">
        <v>90</v>
      </c>
      <c r="J8" s="158"/>
      <c r="K8" s="158"/>
      <c r="L8" s="158"/>
      <c r="M8" s="158"/>
      <c r="N8" s="158"/>
      <c r="O8" s="158"/>
      <c r="P8" s="158" t="s">
        <v>91</v>
      </c>
      <c r="Q8" s="152"/>
      <c r="R8" s="152"/>
      <c r="S8" s="158" t="s">
        <v>92</v>
      </c>
      <c r="T8" s="154"/>
      <c r="U8" s="154"/>
      <c r="V8" s="158" t="s">
        <v>93</v>
      </c>
      <c r="W8" s="153"/>
      <c r="X8" s="153"/>
      <c r="Y8" s="153"/>
      <c r="Z8" s="153"/>
    </row>
    <row r="9" spans="1:26" x14ac:dyDescent="0.25">
      <c r="A9" s="141"/>
      <c r="B9" s="141"/>
      <c r="C9" s="159"/>
      <c r="D9" s="145" t="s">
        <v>70</v>
      </c>
      <c r="E9" s="141"/>
      <c r="F9" s="160"/>
      <c r="G9" s="142"/>
      <c r="H9" s="142"/>
      <c r="I9" s="142"/>
      <c r="J9" s="141"/>
      <c r="K9" s="141"/>
      <c r="L9" s="141"/>
      <c r="M9" s="141"/>
      <c r="N9" s="141"/>
      <c r="O9" s="141"/>
      <c r="P9" s="141"/>
      <c r="Q9" s="147"/>
      <c r="R9" s="147"/>
      <c r="S9" s="141"/>
      <c r="T9" s="144"/>
      <c r="U9" s="144"/>
      <c r="V9" s="141"/>
      <c r="W9" s="144"/>
      <c r="X9" s="144"/>
      <c r="Y9" s="144"/>
      <c r="Z9" s="144"/>
    </row>
    <row r="10" spans="1:26" x14ac:dyDescent="0.25">
      <c r="A10" s="147"/>
      <c r="B10" s="147"/>
      <c r="C10" s="147"/>
      <c r="D10" s="147" t="s">
        <v>271</v>
      </c>
      <c r="E10" s="147"/>
      <c r="F10" s="161"/>
      <c r="G10" s="148"/>
      <c r="H10" s="148"/>
      <c r="I10" s="148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4"/>
      <c r="U10" s="144"/>
      <c r="V10" s="147"/>
      <c r="W10" s="144"/>
      <c r="X10" s="144"/>
      <c r="Y10" s="144"/>
      <c r="Z10" s="144"/>
    </row>
    <row r="11" spans="1:26" ht="24.95" customHeight="1" x14ac:dyDescent="0.25">
      <c r="A11" s="165"/>
      <c r="B11" s="162" t="s">
        <v>276</v>
      </c>
      <c r="C11" s="166" t="s">
        <v>277</v>
      </c>
      <c r="D11" s="162" t="s">
        <v>278</v>
      </c>
      <c r="E11" s="162" t="s">
        <v>137</v>
      </c>
      <c r="F11" s="163">
        <v>5.9279999999999999</v>
      </c>
      <c r="G11" s="164">
        <v>0</v>
      </c>
      <c r="H11" s="164">
        <v>0</v>
      </c>
      <c r="I11" s="164">
        <f t="shared" ref="I11:I17" si="0">ROUND(F11*(G11+H11),2)</f>
        <v>0</v>
      </c>
      <c r="J11" s="162">
        <f t="shared" ref="J11:J17" si="1">ROUND(F11*(N11),2)</f>
        <v>151.22</v>
      </c>
      <c r="K11" s="1">
        <f t="shared" ref="K11:K17" si="2">ROUND(F11*(O11),2)</f>
        <v>0</v>
      </c>
      <c r="L11" s="1">
        <f t="shared" ref="L11:L17" si="3">ROUND(F11*(G11),2)</f>
        <v>0</v>
      </c>
      <c r="M11" s="1">
        <f t="shared" ref="M11:M17" si="4">ROUND(F11*(H11),2)</f>
        <v>0</v>
      </c>
      <c r="N11" s="1">
        <v>25.51</v>
      </c>
      <c r="O11" s="1"/>
      <c r="P11" s="157"/>
      <c r="Q11" s="157"/>
      <c r="R11" s="157"/>
      <c r="S11" s="147"/>
      <c r="V11" s="161"/>
      <c r="Z11">
        <v>0</v>
      </c>
    </row>
    <row r="12" spans="1:26" ht="35.1" customHeight="1" x14ac:dyDescent="0.25">
      <c r="A12" s="165"/>
      <c r="B12" s="162" t="s">
        <v>276</v>
      </c>
      <c r="C12" s="166" t="s">
        <v>279</v>
      </c>
      <c r="D12" s="162" t="s">
        <v>280</v>
      </c>
      <c r="E12" s="162" t="s">
        <v>137</v>
      </c>
      <c r="F12" s="163">
        <v>5.9279999999999999</v>
      </c>
      <c r="G12" s="164">
        <v>0</v>
      </c>
      <c r="H12" s="164">
        <v>0</v>
      </c>
      <c r="I12" s="164">
        <f t="shared" si="0"/>
        <v>0</v>
      </c>
      <c r="J12" s="162">
        <f t="shared" si="1"/>
        <v>5.28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0.89</v>
      </c>
      <c r="O12" s="1"/>
      <c r="P12" s="157"/>
      <c r="Q12" s="157"/>
      <c r="R12" s="157"/>
      <c r="S12" s="147"/>
      <c r="V12" s="161"/>
      <c r="Z12">
        <v>0</v>
      </c>
    </row>
    <row r="13" spans="1:26" ht="24.95" customHeight="1" x14ac:dyDescent="0.25">
      <c r="A13" s="165"/>
      <c r="B13" s="162" t="s">
        <v>276</v>
      </c>
      <c r="C13" s="166" t="s">
        <v>281</v>
      </c>
      <c r="D13" s="162" t="s">
        <v>282</v>
      </c>
      <c r="E13" s="162" t="s">
        <v>137</v>
      </c>
      <c r="F13" s="163">
        <v>5.9279999999999999</v>
      </c>
      <c r="G13" s="164">
        <v>0</v>
      </c>
      <c r="H13" s="164">
        <v>0</v>
      </c>
      <c r="I13" s="164">
        <f t="shared" si="0"/>
        <v>0</v>
      </c>
      <c r="J13" s="162">
        <f t="shared" si="1"/>
        <v>21.22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3.58</v>
      </c>
      <c r="O13" s="1"/>
      <c r="P13" s="157"/>
      <c r="Q13" s="157"/>
      <c r="R13" s="157"/>
      <c r="S13" s="147"/>
      <c r="V13" s="161"/>
      <c r="Z13">
        <v>0</v>
      </c>
    </row>
    <row r="14" spans="1:26" ht="24.95" customHeight="1" x14ac:dyDescent="0.25">
      <c r="A14" s="165"/>
      <c r="B14" s="162" t="s">
        <v>276</v>
      </c>
      <c r="C14" s="166" t="s">
        <v>283</v>
      </c>
      <c r="D14" s="162" t="s">
        <v>284</v>
      </c>
      <c r="E14" s="162" t="s">
        <v>137</v>
      </c>
      <c r="F14" s="163">
        <v>5.9279999999999999</v>
      </c>
      <c r="G14" s="164">
        <v>0</v>
      </c>
      <c r="H14" s="164">
        <v>0</v>
      </c>
      <c r="I14" s="164">
        <f t="shared" si="0"/>
        <v>0</v>
      </c>
      <c r="J14" s="162">
        <f t="shared" si="1"/>
        <v>5.0999999999999996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0.86</v>
      </c>
      <c r="O14" s="1"/>
      <c r="P14" s="157"/>
      <c r="Q14" s="157"/>
      <c r="R14" s="157"/>
      <c r="S14" s="147"/>
      <c r="V14" s="161"/>
      <c r="Z14">
        <v>0</v>
      </c>
    </row>
    <row r="15" spans="1:26" ht="24.95" customHeight="1" x14ac:dyDescent="0.25">
      <c r="A15" s="165"/>
      <c r="B15" s="162" t="s">
        <v>276</v>
      </c>
      <c r="C15" s="166" t="s">
        <v>285</v>
      </c>
      <c r="D15" s="162" t="s">
        <v>286</v>
      </c>
      <c r="E15" s="162" t="s">
        <v>101</v>
      </c>
      <c r="F15" s="163">
        <v>45.599999999999994</v>
      </c>
      <c r="G15" s="164">
        <v>0</v>
      </c>
      <c r="H15" s="164">
        <v>0</v>
      </c>
      <c r="I15" s="164">
        <f t="shared" si="0"/>
        <v>0</v>
      </c>
      <c r="J15" s="162">
        <f t="shared" si="1"/>
        <v>20.52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0.45</v>
      </c>
      <c r="O15" s="1"/>
      <c r="P15" s="157"/>
      <c r="Q15" s="157"/>
      <c r="R15" s="157"/>
      <c r="S15" s="147"/>
      <c r="V15" s="161"/>
      <c r="Z15">
        <v>0</v>
      </c>
    </row>
    <row r="16" spans="1:26" ht="24.95" customHeight="1" x14ac:dyDescent="0.25">
      <c r="A16" s="165"/>
      <c r="B16" s="162" t="s">
        <v>276</v>
      </c>
      <c r="C16" s="166" t="s">
        <v>287</v>
      </c>
      <c r="D16" s="162" t="s">
        <v>288</v>
      </c>
      <c r="E16" s="162" t="s">
        <v>101</v>
      </c>
      <c r="F16" s="163">
        <v>25</v>
      </c>
      <c r="G16" s="164">
        <v>0</v>
      </c>
      <c r="H16" s="164">
        <v>0</v>
      </c>
      <c r="I16" s="164">
        <f t="shared" si="0"/>
        <v>0</v>
      </c>
      <c r="J16" s="162">
        <f t="shared" si="1"/>
        <v>72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2.88</v>
      </c>
      <c r="O16" s="1"/>
      <c r="P16" s="157"/>
      <c r="Q16" s="157"/>
      <c r="R16" s="157"/>
      <c r="S16" s="147"/>
      <c r="V16" s="161"/>
      <c r="Z16">
        <v>0</v>
      </c>
    </row>
    <row r="17" spans="1:26" ht="24.95" customHeight="1" x14ac:dyDescent="0.25">
      <c r="A17" s="165"/>
      <c r="B17" s="162" t="s">
        <v>289</v>
      </c>
      <c r="C17" s="166" t="s">
        <v>290</v>
      </c>
      <c r="D17" s="162" t="s">
        <v>291</v>
      </c>
      <c r="E17" s="162" t="s">
        <v>137</v>
      </c>
      <c r="F17" s="163">
        <v>3.75</v>
      </c>
      <c r="G17" s="164">
        <v>0</v>
      </c>
      <c r="H17" s="164">
        <v>0</v>
      </c>
      <c r="I17" s="164">
        <f t="shared" si="0"/>
        <v>0</v>
      </c>
      <c r="J17" s="162">
        <f t="shared" si="1"/>
        <v>22.13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5.9</v>
      </c>
      <c r="O17" s="1"/>
      <c r="P17" s="157"/>
      <c r="Q17" s="157"/>
      <c r="R17" s="157"/>
      <c r="S17" s="147"/>
      <c r="V17" s="161"/>
      <c r="Z17">
        <v>0</v>
      </c>
    </row>
    <row r="18" spans="1:26" x14ac:dyDescent="0.25">
      <c r="A18" s="147"/>
      <c r="B18" s="147"/>
      <c r="C18" s="147"/>
      <c r="D18" s="147" t="s">
        <v>271</v>
      </c>
      <c r="E18" s="147"/>
      <c r="F18" s="161"/>
      <c r="G18" s="150">
        <f>ROUND((SUM(L10:L17))/1,2)</f>
        <v>0</v>
      </c>
      <c r="H18" s="150">
        <f>ROUND((SUM(M10:M17))/1,2)</f>
        <v>0</v>
      </c>
      <c r="I18" s="150">
        <f>ROUND((SUM(I10:I17))/1,2)</f>
        <v>0</v>
      </c>
      <c r="J18" s="147"/>
      <c r="K18" s="147"/>
      <c r="L18" s="147">
        <f>ROUND((SUM(L10:L17))/1,2)</f>
        <v>0</v>
      </c>
      <c r="M18" s="147">
        <f>ROUND((SUM(M10:M17))/1,2)</f>
        <v>0</v>
      </c>
      <c r="N18" s="147"/>
      <c r="O18" s="147"/>
      <c r="P18" s="167"/>
      <c r="Q18" s="147"/>
      <c r="R18" s="147"/>
      <c r="S18" s="167">
        <f>ROUND((SUM(S10:S17))/1,2)</f>
        <v>0</v>
      </c>
      <c r="T18" s="144"/>
      <c r="U18" s="144"/>
      <c r="V18" s="2">
        <f>ROUND((SUM(V10:V17))/1,2)</f>
        <v>0</v>
      </c>
      <c r="W18" s="144"/>
      <c r="X18" s="144"/>
      <c r="Y18" s="144"/>
      <c r="Z18" s="144"/>
    </row>
    <row r="19" spans="1:26" x14ac:dyDescent="0.25">
      <c r="A19" s="1"/>
      <c r="B19" s="1"/>
      <c r="C19" s="1"/>
      <c r="D19" s="1"/>
      <c r="E19" s="1"/>
      <c r="F19" s="157"/>
      <c r="G19" s="140"/>
      <c r="H19" s="140"/>
      <c r="I19" s="140"/>
      <c r="J19" s="1"/>
      <c r="K19" s="1"/>
      <c r="L19" s="1"/>
      <c r="M19" s="1"/>
      <c r="N19" s="1"/>
      <c r="O19" s="1"/>
      <c r="P19" s="1"/>
      <c r="Q19" s="1"/>
      <c r="R19" s="1"/>
      <c r="S19" s="1"/>
      <c r="V19" s="1"/>
    </row>
    <row r="20" spans="1:26" x14ac:dyDescent="0.25">
      <c r="A20" s="147"/>
      <c r="B20" s="147"/>
      <c r="C20" s="147"/>
      <c r="D20" s="147" t="s">
        <v>272</v>
      </c>
      <c r="E20" s="147"/>
      <c r="F20" s="161"/>
      <c r="G20" s="148"/>
      <c r="H20" s="148"/>
      <c r="I20" s="148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4"/>
      <c r="U20" s="144"/>
      <c r="V20" s="147"/>
      <c r="W20" s="144"/>
      <c r="X20" s="144"/>
      <c r="Y20" s="144"/>
      <c r="Z20" s="144"/>
    </row>
    <row r="21" spans="1:26" ht="24.95" customHeight="1" x14ac:dyDescent="0.25">
      <c r="A21" s="165"/>
      <c r="B21" s="162" t="s">
        <v>292</v>
      </c>
      <c r="C21" s="166" t="s">
        <v>293</v>
      </c>
      <c r="D21" s="162" t="s">
        <v>294</v>
      </c>
      <c r="E21" s="162" t="s">
        <v>137</v>
      </c>
      <c r="F21" s="163">
        <v>0.91199999999999992</v>
      </c>
      <c r="G21" s="164">
        <v>0</v>
      </c>
      <c r="H21" s="164">
        <v>0</v>
      </c>
      <c r="I21" s="164">
        <f t="shared" ref="I21:I27" si="5">ROUND(F21*(G21+H21),2)</f>
        <v>0</v>
      </c>
      <c r="J21" s="162">
        <f t="shared" ref="J21:J27" si="6">ROUND(F21*(N21),2)</f>
        <v>25.37</v>
      </c>
      <c r="K21" s="1">
        <f t="shared" ref="K21:K27" si="7">ROUND(F21*(O21),2)</f>
        <v>0</v>
      </c>
      <c r="L21" s="1">
        <f t="shared" ref="L21:L27" si="8">ROUND(F21*(G21),2)</f>
        <v>0</v>
      </c>
      <c r="M21" s="1">
        <f t="shared" ref="M21:M27" si="9">ROUND(F21*(H21),2)</f>
        <v>0</v>
      </c>
      <c r="N21" s="1">
        <v>27.82</v>
      </c>
      <c r="O21" s="1"/>
      <c r="P21" s="161">
        <v>2.0663999999999998</v>
      </c>
      <c r="Q21" s="157"/>
      <c r="R21" s="157">
        <v>2.0663999999999998</v>
      </c>
      <c r="S21" s="147">
        <f>ROUND(F21*(P21),3)</f>
        <v>1.885</v>
      </c>
      <c r="V21" s="161"/>
      <c r="Z21">
        <v>0</v>
      </c>
    </row>
    <row r="22" spans="1:26" ht="24.95" customHeight="1" x14ac:dyDescent="0.25">
      <c r="A22" s="165"/>
      <c r="B22" s="162" t="s">
        <v>98</v>
      </c>
      <c r="C22" s="166" t="s">
        <v>295</v>
      </c>
      <c r="D22" s="162" t="s">
        <v>296</v>
      </c>
      <c r="E22" s="162" t="s">
        <v>137</v>
      </c>
      <c r="F22" s="163">
        <v>7.2959999999999994</v>
      </c>
      <c r="G22" s="164">
        <v>0</v>
      </c>
      <c r="H22" s="164">
        <v>0</v>
      </c>
      <c r="I22" s="164">
        <f t="shared" si="5"/>
        <v>0</v>
      </c>
      <c r="J22" s="162">
        <f t="shared" si="6"/>
        <v>619.21</v>
      </c>
      <c r="K22" s="1">
        <f t="shared" si="7"/>
        <v>0</v>
      </c>
      <c r="L22" s="1">
        <f t="shared" si="8"/>
        <v>0</v>
      </c>
      <c r="M22" s="1">
        <f t="shared" si="9"/>
        <v>0</v>
      </c>
      <c r="N22" s="1">
        <v>84.87</v>
      </c>
      <c r="O22" s="1"/>
      <c r="P22" s="161">
        <v>2.19306</v>
      </c>
      <c r="Q22" s="157"/>
      <c r="R22" s="157">
        <v>2.19306</v>
      </c>
      <c r="S22" s="147">
        <f>ROUND(F22*(P22),3)</f>
        <v>16.001000000000001</v>
      </c>
      <c r="V22" s="161"/>
      <c r="Z22">
        <v>0</v>
      </c>
    </row>
    <row r="23" spans="1:26" ht="24.95" customHeight="1" x14ac:dyDescent="0.25">
      <c r="A23" s="165"/>
      <c r="B23" s="162" t="s">
        <v>98</v>
      </c>
      <c r="C23" s="166" t="s">
        <v>297</v>
      </c>
      <c r="D23" s="162" t="s">
        <v>298</v>
      </c>
      <c r="E23" s="162" t="s">
        <v>101</v>
      </c>
      <c r="F23" s="163">
        <v>4.74</v>
      </c>
      <c r="G23" s="164">
        <v>0</v>
      </c>
      <c r="H23" s="164">
        <v>0</v>
      </c>
      <c r="I23" s="164">
        <f t="shared" si="5"/>
        <v>0</v>
      </c>
      <c r="J23" s="162">
        <f t="shared" si="6"/>
        <v>20.43</v>
      </c>
      <c r="K23" s="1">
        <f t="shared" si="7"/>
        <v>0</v>
      </c>
      <c r="L23" s="1">
        <f t="shared" si="8"/>
        <v>0</v>
      </c>
      <c r="M23" s="1">
        <f t="shared" si="9"/>
        <v>0</v>
      </c>
      <c r="N23" s="1">
        <v>4.3099999999999996</v>
      </c>
      <c r="O23" s="1"/>
      <c r="P23" s="157"/>
      <c r="Q23" s="157"/>
      <c r="R23" s="157"/>
      <c r="S23" s="147"/>
      <c r="V23" s="161"/>
      <c r="Z23">
        <v>0</v>
      </c>
    </row>
    <row r="24" spans="1:26" ht="24.95" customHeight="1" x14ac:dyDescent="0.25">
      <c r="A24" s="165"/>
      <c r="B24" s="162" t="s">
        <v>98</v>
      </c>
      <c r="C24" s="166" t="s">
        <v>299</v>
      </c>
      <c r="D24" s="162" t="s">
        <v>300</v>
      </c>
      <c r="E24" s="162" t="s">
        <v>137</v>
      </c>
      <c r="F24" s="163">
        <v>7.3199999999999994</v>
      </c>
      <c r="G24" s="164">
        <v>0</v>
      </c>
      <c r="H24" s="164">
        <v>0</v>
      </c>
      <c r="I24" s="164">
        <f t="shared" si="5"/>
        <v>0</v>
      </c>
      <c r="J24" s="162">
        <f t="shared" si="6"/>
        <v>694.52</v>
      </c>
      <c r="K24" s="1">
        <f t="shared" si="7"/>
        <v>0</v>
      </c>
      <c r="L24" s="1">
        <f t="shared" si="8"/>
        <v>0</v>
      </c>
      <c r="M24" s="1">
        <f t="shared" si="9"/>
        <v>0</v>
      </c>
      <c r="N24" s="1">
        <v>94.88</v>
      </c>
      <c r="O24" s="1"/>
      <c r="P24" s="161">
        <v>2.2119</v>
      </c>
      <c r="Q24" s="157"/>
      <c r="R24" s="157">
        <v>2.2119</v>
      </c>
      <c r="S24" s="147">
        <f>ROUND(F24*(P24),3)</f>
        <v>16.190999999999999</v>
      </c>
      <c r="V24" s="161"/>
      <c r="Z24">
        <v>0</v>
      </c>
    </row>
    <row r="25" spans="1:26" ht="24.95" customHeight="1" x14ac:dyDescent="0.25">
      <c r="A25" s="165"/>
      <c r="B25" s="162" t="s">
        <v>98</v>
      </c>
      <c r="C25" s="166" t="s">
        <v>301</v>
      </c>
      <c r="D25" s="162" t="s">
        <v>302</v>
      </c>
      <c r="E25" s="162" t="s">
        <v>101</v>
      </c>
      <c r="F25" s="163">
        <v>4.74</v>
      </c>
      <c r="G25" s="164">
        <v>0</v>
      </c>
      <c r="H25" s="164">
        <v>0</v>
      </c>
      <c r="I25" s="164">
        <f t="shared" si="5"/>
        <v>0</v>
      </c>
      <c r="J25" s="162">
        <f t="shared" si="6"/>
        <v>61.15</v>
      </c>
      <c r="K25" s="1">
        <f t="shared" si="7"/>
        <v>0</v>
      </c>
      <c r="L25" s="1">
        <f t="shared" si="8"/>
        <v>0</v>
      </c>
      <c r="M25" s="1">
        <f t="shared" si="9"/>
        <v>0</v>
      </c>
      <c r="N25" s="1">
        <v>12.9</v>
      </c>
      <c r="O25" s="1"/>
      <c r="P25" s="161">
        <v>4.0699999999999998E-3</v>
      </c>
      <c r="Q25" s="157"/>
      <c r="R25" s="157">
        <v>4.0699999999999998E-3</v>
      </c>
      <c r="S25" s="147">
        <f>ROUND(F25*(P25),3)</f>
        <v>1.9E-2</v>
      </c>
      <c r="V25" s="161"/>
      <c r="Z25">
        <v>0</v>
      </c>
    </row>
    <row r="26" spans="1:26" ht="24.95" customHeight="1" x14ac:dyDescent="0.25">
      <c r="A26" s="165"/>
      <c r="B26" s="162" t="s">
        <v>98</v>
      </c>
      <c r="C26" s="166" t="s">
        <v>303</v>
      </c>
      <c r="D26" s="162" t="s">
        <v>304</v>
      </c>
      <c r="E26" s="162" t="s">
        <v>101</v>
      </c>
      <c r="F26" s="163">
        <v>7.6</v>
      </c>
      <c r="G26" s="164">
        <v>0</v>
      </c>
      <c r="H26" s="164">
        <v>0</v>
      </c>
      <c r="I26" s="164">
        <f t="shared" si="5"/>
        <v>0</v>
      </c>
      <c r="J26" s="162">
        <f t="shared" si="6"/>
        <v>99.18</v>
      </c>
      <c r="K26" s="1">
        <f t="shared" si="7"/>
        <v>0</v>
      </c>
      <c r="L26" s="1">
        <f t="shared" si="8"/>
        <v>0</v>
      </c>
      <c r="M26" s="1">
        <f t="shared" si="9"/>
        <v>0</v>
      </c>
      <c r="N26" s="1">
        <v>13.05</v>
      </c>
      <c r="O26" s="1"/>
      <c r="P26" s="161">
        <v>4.0699999999999998E-3</v>
      </c>
      <c r="Q26" s="157"/>
      <c r="R26" s="157">
        <v>4.0699999999999998E-3</v>
      </c>
      <c r="S26" s="147">
        <f>ROUND(F26*(P26),3)</f>
        <v>3.1E-2</v>
      </c>
      <c r="V26" s="161"/>
      <c r="Z26">
        <v>0</v>
      </c>
    </row>
    <row r="27" spans="1:26" ht="24.95" customHeight="1" x14ac:dyDescent="0.25">
      <c r="A27" s="165"/>
      <c r="B27" s="162" t="s">
        <v>98</v>
      </c>
      <c r="C27" s="166" t="s">
        <v>305</v>
      </c>
      <c r="D27" s="162" t="s">
        <v>306</v>
      </c>
      <c r="E27" s="162" t="s">
        <v>101</v>
      </c>
      <c r="F27" s="163">
        <v>7.6</v>
      </c>
      <c r="G27" s="164">
        <v>0</v>
      </c>
      <c r="H27" s="164">
        <v>0</v>
      </c>
      <c r="I27" s="164">
        <f t="shared" si="5"/>
        <v>0</v>
      </c>
      <c r="J27" s="162">
        <f t="shared" si="6"/>
        <v>33.29</v>
      </c>
      <c r="K27" s="1">
        <f t="shared" si="7"/>
        <v>0</v>
      </c>
      <c r="L27" s="1">
        <f t="shared" si="8"/>
        <v>0</v>
      </c>
      <c r="M27" s="1">
        <f t="shared" si="9"/>
        <v>0</v>
      </c>
      <c r="N27" s="1">
        <v>4.38</v>
      </c>
      <c r="O27" s="1"/>
      <c r="P27" s="157"/>
      <c r="Q27" s="157"/>
      <c r="R27" s="157"/>
      <c r="S27" s="147"/>
      <c r="V27" s="161"/>
      <c r="Z27">
        <v>0</v>
      </c>
    </row>
    <row r="28" spans="1:26" x14ac:dyDescent="0.25">
      <c r="A28" s="147"/>
      <c r="B28" s="147"/>
      <c r="C28" s="147"/>
      <c r="D28" s="147" t="s">
        <v>272</v>
      </c>
      <c r="E28" s="147"/>
      <c r="F28" s="161"/>
      <c r="G28" s="150">
        <f>ROUND((SUM(L20:L27))/1,2)</f>
        <v>0</v>
      </c>
      <c r="H28" s="150">
        <f>ROUND((SUM(M20:M27))/1,2)</f>
        <v>0</v>
      </c>
      <c r="I28" s="150">
        <f>ROUND((SUM(I20:I27))/1,2)</f>
        <v>0</v>
      </c>
      <c r="J28" s="147"/>
      <c r="K28" s="147"/>
      <c r="L28" s="147">
        <f>ROUND((SUM(L20:L27))/1,2)</f>
        <v>0</v>
      </c>
      <c r="M28" s="147">
        <f>ROUND((SUM(M20:M27))/1,2)</f>
        <v>0</v>
      </c>
      <c r="N28" s="147"/>
      <c r="O28" s="147"/>
      <c r="P28" s="167"/>
      <c r="Q28" s="147"/>
      <c r="R28" s="147"/>
      <c r="S28" s="167">
        <f>ROUND((SUM(S20:S27))/1,2)</f>
        <v>34.130000000000003</v>
      </c>
      <c r="T28" s="144"/>
      <c r="U28" s="144"/>
      <c r="V28" s="2">
        <f>ROUND((SUM(V20:V27))/1,2)</f>
        <v>0</v>
      </c>
      <c r="W28" s="144"/>
      <c r="X28" s="144"/>
      <c r="Y28" s="144"/>
      <c r="Z28" s="144"/>
    </row>
    <row r="29" spans="1:26" x14ac:dyDescent="0.25">
      <c r="A29" s="1"/>
      <c r="B29" s="1"/>
      <c r="C29" s="1"/>
      <c r="D29" s="1"/>
      <c r="E29" s="1"/>
      <c r="F29" s="157"/>
      <c r="G29" s="140"/>
      <c r="H29" s="140"/>
      <c r="I29" s="140"/>
      <c r="J29" s="1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x14ac:dyDescent="0.25">
      <c r="A30" s="147"/>
      <c r="B30" s="147"/>
      <c r="C30" s="147"/>
      <c r="D30" s="147" t="s">
        <v>273</v>
      </c>
      <c r="E30" s="147"/>
      <c r="F30" s="161"/>
      <c r="G30" s="148"/>
      <c r="H30" s="148"/>
      <c r="I30" s="148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4"/>
      <c r="U30" s="144"/>
      <c r="V30" s="147"/>
      <c r="W30" s="144"/>
      <c r="X30" s="144"/>
      <c r="Y30" s="144"/>
      <c r="Z30" s="144"/>
    </row>
    <row r="31" spans="1:26" ht="24.95" customHeight="1" x14ac:dyDescent="0.25">
      <c r="A31" s="165"/>
      <c r="B31" s="162" t="s">
        <v>307</v>
      </c>
      <c r="C31" s="166" t="s">
        <v>308</v>
      </c>
      <c r="D31" s="162" t="s">
        <v>309</v>
      </c>
      <c r="E31" s="162" t="s">
        <v>101</v>
      </c>
      <c r="F31" s="163">
        <v>16</v>
      </c>
      <c r="G31" s="164">
        <v>0</v>
      </c>
      <c r="H31" s="164">
        <v>0</v>
      </c>
      <c r="I31" s="164">
        <f>ROUND(F31*(G31+H31),2)</f>
        <v>0</v>
      </c>
      <c r="J31" s="162">
        <f>ROUND(F31*(N31),2)</f>
        <v>72.319999999999993</v>
      </c>
      <c r="K31" s="1">
        <f>ROUND(F31*(O31),2)</f>
        <v>0</v>
      </c>
      <c r="L31" s="1">
        <f>ROUND(F31*(G31),2)</f>
        <v>0</v>
      </c>
      <c r="M31" s="1">
        <f>ROUND(F31*(H31),2)</f>
        <v>0</v>
      </c>
      <c r="N31" s="1">
        <v>4.5199999999999996</v>
      </c>
      <c r="O31" s="1"/>
      <c r="P31" s="161">
        <v>0.27994000000000002</v>
      </c>
      <c r="Q31" s="157"/>
      <c r="R31" s="157">
        <v>0.27994000000000002</v>
      </c>
      <c r="S31" s="147">
        <f>ROUND(F31*(P31),3)</f>
        <v>4.4790000000000001</v>
      </c>
      <c r="V31" s="161"/>
      <c r="Z31">
        <v>0</v>
      </c>
    </row>
    <row r="32" spans="1:26" ht="24.95" customHeight="1" x14ac:dyDescent="0.25">
      <c r="A32" s="165"/>
      <c r="B32" s="162" t="s">
        <v>307</v>
      </c>
      <c r="C32" s="166" t="s">
        <v>310</v>
      </c>
      <c r="D32" s="162" t="s">
        <v>311</v>
      </c>
      <c r="E32" s="162" t="s">
        <v>101</v>
      </c>
      <c r="F32" s="163">
        <v>32</v>
      </c>
      <c r="G32" s="164">
        <v>0</v>
      </c>
      <c r="H32" s="164">
        <v>0</v>
      </c>
      <c r="I32" s="164">
        <f>ROUND(F32*(G32+H32),2)</f>
        <v>0</v>
      </c>
      <c r="J32" s="162">
        <f>ROUND(F32*(N32),2)</f>
        <v>293.76</v>
      </c>
      <c r="K32" s="1">
        <f>ROUND(F32*(O32),2)</f>
        <v>0</v>
      </c>
      <c r="L32" s="1">
        <f>ROUND(F32*(G32),2)</f>
        <v>0</v>
      </c>
      <c r="M32" s="1">
        <f>ROUND(F32*(H32),2)</f>
        <v>0</v>
      </c>
      <c r="N32" s="1">
        <v>9.18</v>
      </c>
      <c r="O32" s="1"/>
      <c r="P32" s="161">
        <v>0.12402000000000001</v>
      </c>
      <c r="Q32" s="157"/>
      <c r="R32" s="157">
        <v>0.12402000000000001</v>
      </c>
      <c r="S32" s="147">
        <f>ROUND(F32*(P32),3)</f>
        <v>3.9689999999999999</v>
      </c>
      <c r="V32" s="161"/>
      <c r="Z32">
        <v>0</v>
      </c>
    </row>
    <row r="33" spans="1:26" x14ac:dyDescent="0.25">
      <c r="A33" s="147"/>
      <c r="B33" s="147"/>
      <c r="C33" s="147"/>
      <c r="D33" s="147" t="s">
        <v>273</v>
      </c>
      <c r="E33" s="147"/>
      <c r="F33" s="161"/>
      <c r="G33" s="150">
        <f>ROUND((SUM(L30:L32))/1,2)</f>
        <v>0</v>
      </c>
      <c r="H33" s="150">
        <f>ROUND((SUM(M30:M32))/1,2)</f>
        <v>0</v>
      </c>
      <c r="I33" s="150">
        <f>ROUND((SUM(I30:I32))/1,2)</f>
        <v>0</v>
      </c>
      <c r="J33" s="147"/>
      <c r="K33" s="147"/>
      <c r="L33" s="147">
        <f>ROUND((SUM(L30:L32))/1,2)</f>
        <v>0</v>
      </c>
      <c r="M33" s="147">
        <f>ROUND((SUM(M30:M32))/1,2)</f>
        <v>0</v>
      </c>
      <c r="N33" s="147"/>
      <c r="O33" s="147"/>
      <c r="P33" s="167"/>
      <c r="Q33" s="147"/>
      <c r="R33" s="147"/>
      <c r="S33" s="167">
        <f>ROUND((SUM(S30:S32))/1,2)</f>
        <v>8.4499999999999993</v>
      </c>
      <c r="T33" s="144"/>
      <c r="U33" s="144"/>
      <c r="V33" s="2">
        <f>ROUND((SUM(V30:V32))/1,2)</f>
        <v>0</v>
      </c>
      <c r="W33" s="144"/>
      <c r="X33" s="144"/>
      <c r="Y33" s="144"/>
      <c r="Z33" s="144"/>
    </row>
    <row r="34" spans="1:26" x14ac:dyDescent="0.25">
      <c r="A34" s="1"/>
      <c r="B34" s="1"/>
      <c r="C34" s="1"/>
      <c r="D34" s="1"/>
      <c r="E34" s="1"/>
      <c r="F34" s="157"/>
      <c r="G34" s="140"/>
      <c r="H34" s="140"/>
      <c r="I34" s="140"/>
      <c r="J34" s="1"/>
      <c r="K34" s="1"/>
      <c r="L34" s="1"/>
      <c r="M34" s="1"/>
      <c r="N34" s="1"/>
      <c r="O34" s="1"/>
      <c r="P34" s="1"/>
      <c r="Q34" s="1"/>
      <c r="R34" s="1"/>
      <c r="S34" s="1"/>
      <c r="V34" s="1"/>
    </row>
    <row r="35" spans="1:26" x14ac:dyDescent="0.25">
      <c r="A35" s="147"/>
      <c r="B35" s="147"/>
      <c r="C35" s="147"/>
      <c r="D35" s="147" t="s">
        <v>71</v>
      </c>
      <c r="E35" s="147"/>
      <c r="F35" s="161"/>
      <c r="G35" s="148"/>
      <c r="H35" s="148"/>
      <c r="I35" s="148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4"/>
      <c r="U35" s="144"/>
      <c r="V35" s="147"/>
      <c r="W35" s="144"/>
      <c r="X35" s="144"/>
      <c r="Y35" s="144"/>
      <c r="Z35" s="144"/>
    </row>
    <row r="36" spans="1:26" ht="24.95" customHeight="1" x14ac:dyDescent="0.25">
      <c r="A36" s="165"/>
      <c r="B36" s="162" t="s">
        <v>98</v>
      </c>
      <c r="C36" s="166" t="s">
        <v>312</v>
      </c>
      <c r="D36" s="162" t="s">
        <v>313</v>
      </c>
      <c r="E36" s="162" t="s">
        <v>101</v>
      </c>
      <c r="F36" s="163">
        <v>43.718000000000004</v>
      </c>
      <c r="G36" s="164">
        <v>0</v>
      </c>
      <c r="H36" s="164">
        <v>0</v>
      </c>
      <c r="I36" s="164">
        <f>ROUND(F36*(G36+H36),2)</f>
        <v>0</v>
      </c>
      <c r="J36" s="162">
        <f>ROUND(F36*(N36),2)</f>
        <v>325.7</v>
      </c>
      <c r="K36" s="1">
        <f>ROUND(F36*(O36),2)</f>
        <v>0</v>
      </c>
      <c r="L36" s="1">
        <f>ROUND(F36*(G36),2)</f>
        <v>0</v>
      </c>
      <c r="M36" s="1">
        <f>ROUND(F36*(H36),2)</f>
        <v>0</v>
      </c>
      <c r="N36" s="1">
        <v>7.45</v>
      </c>
      <c r="O36" s="1"/>
      <c r="P36" s="161">
        <v>5.5100000000000001E-3</v>
      </c>
      <c r="Q36" s="157"/>
      <c r="R36" s="157">
        <v>5.5100000000000001E-3</v>
      </c>
      <c r="S36" s="147">
        <f>ROUND(F36*(P36),3)</f>
        <v>0.24099999999999999</v>
      </c>
      <c r="V36" s="161"/>
      <c r="Z36">
        <v>0</v>
      </c>
    </row>
    <row r="37" spans="1:26" ht="24.95" customHeight="1" x14ac:dyDescent="0.25">
      <c r="A37" s="165"/>
      <c r="B37" s="162" t="s">
        <v>98</v>
      </c>
      <c r="C37" s="166" t="s">
        <v>314</v>
      </c>
      <c r="D37" s="162" t="s">
        <v>315</v>
      </c>
      <c r="E37" s="162" t="s">
        <v>137</v>
      </c>
      <c r="F37" s="163">
        <v>3.9346559999999999</v>
      </c>
      <c r="G37" s="164">
        <v>0</v>
      </c>
      <c r="H37" s="164">
        <v>0</v>
      </c>
      <c r="I37" s="164">
        <f>ROUND(F37*(G37+H37),2)</f>
        <v>0</v>
      </c>
      <c r="J37" s="162">
        <f>ROUND(F37*(N37),2)</f>
        <v>460.04</v>
      </c>
      <c r="K37" s="1">
        <f>ROUND(F37*(O37),2)</f>
        <v>0</v>
      </c>
      <c r="L37" s="1">
        <f>ROUND(F37*(G37),2)</f>
        <v>0</v>
      </c>
      <c r="M37" s="1">
        <f>ROUND(F37*(H37),2)</f>
        <v>0</v>
      </c>
      <c r="N37" s="1">
        <v>116.92</v>
      </c>
      <c r="O37" s="1"/>
      <c r="P37" s="161">
        <v>2.2131099999999999</v>
      </c>
      <c r="Q37" s="157"/>
      <c r="R37" s="157">
        <v>2.2131099999999999</v>
      </c>
      <c r="S37" s="147">
        <f>ROUND(F37*(P37),3)</f>
        <v>8.7080000000000002</v>
      </c>
      <c r="V37" s="161"/>
      <c r="Z37">
        <v>0</v>
      </c>
    </row>
    <row r="38" spans="1:26" ht="35.1" customHeight="1" x14ac:dyDescent="0.25">
      <c r="A38" s="165"/>
      <c r="B38" s="162" t="s">
        <v>98</v>
      </c>
      <c r="C38" s="166" t="s">
        <v>316</v>
      </c>
      <c r="D38" s="162" t="s">
        <v>317</v>
      </c>
      <c r="E38" s="162" t="s">
        <v>101</v>
      </c>
      <c r="F38" s="163">
        <v>43.718400000000003</v>
      </c>
      <c r="G38" s="164">
        <v>0</v>
      </c>
      <c r="H38" s="164">
        <v>0</v>
      </c>
      <c r="I38" s="164">
        <f>ROUND(F38*(G38+H38),2)</f>
        <v>0</v>
      </c>
      <c r="J38" s="162">
        <f>ROUND(F38*(N38),2)</f>
        <v>284.61</v>
      </c>
      <c r="K38" s="1">
        <f>ROUND(F38*(O38),2)</f>
        <v>0</v>
      </c>
      <c r="L38" s="1">
        <f>ROUND(F38*(G38),2)</f>
        <v>0</v>
      </c>
      <c r="M38" s="1">
        <f>ROUND(F38*(H38),2)</f>
        <v>0</v>
      </c>
      <c r="N38" s="1">
        <v>6.51</v>
      </c>
      <c r="O38" s="1"/>
      <c r="P38" s="161">
        <v>6.2699999999999995E-3</v>
      </c>
      <c r="Q38" s="157"/>
      <c r="R38" s="157">
        <v>6.2699999999999995E-3</v>
      </c>
      <c r="S38" s="147">
        <f>ROUND(F38*(P38),3)</f>
        <v>0.27400000000000002</v>
      </c>
      <c r="V38" s="161"/>
      <c r="Z38">
        <v>0</v>
      </c>
    </row>
    <row r="39" spans="1:26" ht="24.95" customHeight="1" x14ac:dyDescent="0.25">
      <c r="A39" s="165"/>
      <c r="B39" s="162" t="s">
        <v>98</v>
      </c>
      <c r="C39" s="166" t="s">
        <v>318</v>
      </c>
      <c r="D39" s="162" t="s">
        <v>319</v>
      </c>
      <c r="E39" s="162" t="s">
        <v>137</v>
      </c>
      <c r="F39" s="163">
        <v>9.120000000000001</v>
      </c>
      <c r="G39" s="164">
        <v>0</v>
      </c>
      <c r="H39" s="164">
        <v>0</v>
      </c>
      <c r="I39" s="164">
        <f>ROUND(F39*(G39+H39),2)</f>
        <v>0</v>
      </c>
      <c r="J39" s="162">
        <f>ROUND(F39*(N39),2)</f>
        <v>379.03</v>
      </c>
      <c r="K39" s="1">
        <f>ROUND(F39*(O39),2)</f>
        <v>0</v>
      </c>
      <c r="L39" s="1">
        <f>ROUND(F39*(G39),2)</f>
        <v>0</v>
      </c>
      <c r="M39" s="1">
        <f>ROUND(F39*(H39),2)</f>
        <v>0</v>
      </c>
      <c r="N39" s="1">
        <v>41.56</v>
      </c>
      <c r="O39" s="1"/>
      <c r="P39" s="161">
        <v>1.837</v>
      </c>
      <c r="Q39" s="157"/>
      <c r="R39" s="157">
        <v>1.837</v>
      </c>
      <c r="S39" s="147">
        <f>ROUND(F39*(P39),3)</f>
        <v>16.753</v>
      </c>
      <c r="V39" s="161"/>
      <c r="Z39">
        <v>0</v>
      </c>
    </row>
    <row r="40" spans="1:26" x14ac:dyDescent="0.25">
      <c r="A40" s="147"/>
      <c r="B40" s="147"/>
      <c r="C40" s="147"/>
      <c r="D40" s="147" t="s">
        <v>71</v>
      </c>
      <c r="E40" s="147"/>
      <c r="F40" s="161"/>
      <c r="G40" s="150">
        <f>ROUND((SUM(L35:L39))/1,2)</f>
        <v>0</v>
      </c>
      <c r="H40" s="150">
        <f>ROUND((SUM(M35:M39))/1,2)</f>
        <v>0</v>
      </c>
      <c r="I40" s="150">
        <f>ROUND((SUM(I35:I39))/1,2)</f>
        <v>0</v>
      </c>
      <c r="J40" s="147"/>
      <c r="K40" s="147"/>
      <c r="L40" s="147">
        <f>ROUND((SUM(L35:L39))/1,2)</f>
        <v>0</v>
      </c>
      <c r="M40" s="147">
        <f>ROUND((SUM(M35:M39))/1,2)</f>
        <v>0</v>
      </c>
      <c r="N40" s="147"/>
      <c r="O40" s="147"/>
      <c r="P40" s="167"/>
      <c r="Q40" s="147"/>
      <c r="R40" s="147"/>
      <c r="S40" s="167">
        <f>ROUND((SUM(S35:S39))/1,2)</f>
        <v>25.98</v>
      </c>
      <c r="T40" s="144"/>
      <c r="U40" s="144"/>
      <c r="V40" s="2">
        <f>ROUND((SUM(V35:V39))/1,2)</f>
        <v>0</v>
      </c>
      <c r="W40" s="144"/>
      <c r="X40" s="144"/>
      <c r="Y40" s="144"/>
      <c r="Z40" s="144"/>
    </row>
    <row r="41" spans="1:26" x14ac:dyDescent="0.25">
      <c r="A41" s="1"/>
      <c r="B41" s="1"/>
      <c r="C41" s="1"/>
      <c r="D41" s="1"/>
      <c r="E41" s="1"/>
      <c r="F41" s="157"/>
      <c r="G41" s="140"/>
      <c r="H41" s="140"/>
      <c r="I41" s="140"/>
      <c r="J41" s="1"/>
      <c r="K41" s="1"/>
      <c r="L41" s="1"/>
      <c r="M41" s="1"/>
      <c r="N41" s="1"/>
      <c r="O41" s="1"/>
      <c r="P41" s="1"/>
      <c r="Q41" s="1"/>
      <c r="R41" s="1"/>
      <c r="S41" s="1"/>
      <c r="V41" s="1"/>
    </row>
    <row r="42" spans="1:26" x14ac:dyDescent="0.25">
      <c r="A42" s="147"/>
      <c r="B42" s="147"/>
      <c r="C42" s="147"/>
      <c r="D42" s="147" t="s">
        <v>72</v>
      </c>
      <c r="E42" s="147"/>
      <c r="F42" s="161"/>
      <c r="G42" s="148"/>
      <c r="H42" s="148"/>
      <c r="I42" s="148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4"/>
      <c r="U42" s="144"/>
      <c r="V42" s="147"/>
      <c r="W42" s="144"/>
      <c r="X42" s="144"/>
      <c r="Y42" s="144"/>
      <c r="Z42" s="144"/>
    </row>
    <row r="43" spans="1:26" ht="24.95" customHeight="1" x14ac:dyDescent="0.25">
      <c r="A43" s="165"/>
      <c r="B43" s="162" t="s">
        <v>320</v>
      </c>
      <c r="C43" s="166" t="s">
        <v>321</v>
      </c>
      <c r="D43" s="162" t="s">
        <v>322</v>
      </c>
      <c r="E43" s="162" t="s">
        <v>158</v>
      </c>
      <c r="F43" s="163">
        <v>4.9000000000000004</v>
      </c>
      <c r="G43" s="164">
        <v>0</v>
      </c>
      <c r="H43" s="164">
        <v>0</v>
      </c>
      <c r="I43" s="164">
        <f>ROUND(F43*(G43+H43),2)</f>
        <v>0</v>
      </c>
      <c r="J43" s="162">
        <f>ROUND(F43*(N43),2)</f>
        <v>8.67</v>
      </c>
      <c r="K43" s="1">
        <f>ROUND(F43*(O43),2)</f>
        <v>0</v>
      </c>
      <c r="L43" s="1">
        <f>ROUND(F43*(G43),2)</f>
        <v>0</v>
      </c>
      <c r="M43" s="1">
        <f>ROUND(F43*(H43),2)</f>
        <v>0</v>
      </c>
      <c r="N43" s="1">
        <v>1.77</v>
      </c>
      <c r="O43" s="1"/>
      <c r="P43" s="157"/>
      <c r="Q43" s="157"/>
      <c r="R43" s="157"/>
      <c r="S43" s="147"/>
      <c r="V43" s="161"/>
      <c r="Z43">
        <v>0</v>
      </c>
    </row>
    <row r="44" spans="1:26" ht="24.95" customHeight="1" x14ac:dyDescent="0.25">
      <c r="A44" s="165"/>
      <c r="B44" s="162" t="s">
        <v>194</v>
      </c>
      <c r="C44" s="166" t="s">
        <v>323</v>
      </c>
      <c r="D44" s="162" t="s">
        <v>324</v>
      </c>
      <c r="E44" s="162" t="s">
        <v>269</v>
      </c>
      <c r="F44" s="163">
        <v>1</v>
      </c>
      <c r="G44" s="164">
        <v>0</v>
      </c>
      <c r="H44" s="164">
        <v>0</v>
      </c>
      <c r="I44" s="164">
        <f>ROUND(F44*(G44+H44),2)</f>
        <v>0</v>
      </c>
      <c r="J44" s="162">
        <f>ROUND(F44*(N44),2)</f>
        <v>400</v>
      </c>
      <c r="K44" s="1">
        <f>ROUND(F44*(O44),2)</f>
        <v>0</v>
      </c>
      <c r="L44" s="1">
        <f>ROUND(F44*(G44),2)</f>
        <v>0</v>
      </c>
      <c r="M44" s="1">
        <f>ROUND(F44*(H44),2)</f>
        <v>0</v>
      </c>
      <c r="N44" s="1">
        <v>400</v>
      </c>
      <c r="O44" s="1"/>
      <c r="P44" s="157"/>
      <c r="Q44" s="157"/>
      <c r="R44" s="157"/>
      <c r="S44" s="147"/>
      <c r="V44" s="161"/>
      <c r="Z44">
        <v>0</v>
      </c>
    </row>
    <row r="45" spans="1:26" ht="24.95" customHeight="1" x14ac:dyDescent="0.25">
      <c r="A45" s="165"/>
      <c r="B45" s="162" t="s">
        <v>320</v>
      </c>
      <c r="C45" s="166" t="s">
        <v>325</v>
      </c>
      <c r="D45" s="162" t="s">
        <v>326</v>
      </c>
      <c r="E45" s="162" t="s">
        <v>101</v>
      </c>
      <c r="F45" s="163">
        <v>50</v>
      </c>
      <c r="G45" s="164">
        <v>0</v>
      </c>
      <c r="H45" s="164">
        <v>0</v>
      </c>
      <c r="I45" s="164">
        <f>ROUND(F45*(G45+H45),2)</f>
        <v>0</v>
      </c>
      <c r="J45" s="162">
        <f>ROUND(F45*(N45),2)</f>
        <v>148</v>
      </c>
      <c r="K45" s="1">
        <f>ROUND(F45*(O45),2)</f>
        <v>0</v>
      </c>
      <c r="L45" s="1">
        <f>ROUND(F45*(G45),2)</f>
        <v>0</v>
      </c>
      <c r="M45" s="1">
        <f>ROUND(F45*(H45),2)</f>
        <v>0</v>
      </c>
      <c r="N45" s="1">
        <v>2.96</v>
      </c>
      <c r="O45" s="1"/>
      <c r="P45" s="157"/>
      <c r="Q45" s="157"/>
      <c r="R45" s="157"/>
      <c r="S45" s="147"/>
      <c r="V45" s="161">
        <f>ROUND(F45*(X45),3)</f>
        <v>4.9000000000000004</v>
      </c>
      <c r="X45">
        <v>9.8000000000000004E-2</v>
      </c>
      <c r="Z45">
        <v>0</v>
      </c>
    </row>
    <row r="46" spans="1:26" ht="24.95" customHeight="1" x14ac:dyDescent="0.25">
      <c r="A46" s="165"/>
      <c r="B46" s="162" t="s">
        <v>320</v>
      </c>
      <c r="C46" s="166" t="s">
        <v>327</v>
      </c>
      <c r="D46" s="162" t="s">
        <v>328</v>
      </c>
      <c r="E46" s="162" t="s">
        <v>158</v>
      </c>
      <c r="F46" s="163">
        <v>4.9000000000000004</v>
      </c>
      <c r="G46" s="164">
        <v>0</v>
      </c>
      <c r="H46" s="164">
        <v>0</v>
      </c>
      <c r="I46" s="164">
        <f>ROUND(F46*(G46+H46),2)</f>
        <v>0</v>
      </c>
      <c r="J46" s="162">
        <f>ROUND(F46*(N46),2)</f>
        <v>23.23</v>
      </c>
      <c r="K46" s="1">
        <f>ROUND(F46*(O46),2)</f>
        <v>0</v>
      </c>
      <c r="L46" s="1">
        <f>ROUND(F46*(G46),2)</f>
        <v>0</v>
      </c>
      <c r="M46" s="1">
        <f>ROUND(F46*(H46),2)</f>
        <v>0</v>
      </c>
      <c r="N46" s="1">
        <v>4.74</v>
      </c>
      <c r="O46" s="1"/>
      <c r="P46" s="157"/>
      <c r="Q46" s="157"/>
      <c r="R46" s="157"/>
      <c r="S46" s="147"/>
      <c r="V46" s="161"/>
      <c r="Z46">
        <v>0</v>
      </c>
    </row>
    <row r="47" spans="1:26" x14ac:dyDescent="0.25">
      <c r="A47" s="147"/>
      <c r="B47" s="147"/>
      <c r="C47" s="147"/>
      <c r="D47" s="147" t="s">
        <v>72</v>
      </c>
      <c r="E47" s="147"/>
      <c r="F47" s="161"/>
      <c r="G47" s="150">
        <f>ROUND((SUM(L42:L46))/1,2)</f>
        <v>0</v>
      </c>
      <c r="H47" s="150">
        <f>ROUND((SUM(M42:M46))/1,2)</f>
        <v>0</v>
      </c>
      <c r="I47" s="150">
        <f>ROUND((SUM(I42:I46))/1,2)</f>
        <v>0</v>
      </c>
      <c r="J47" s="147"/>
      <c r="K47" s="147"/>
      <c r="L47" s="147">
        <f>ROUND((SUM(L42:L46))/1,2)</f>
        <v>0</v>
      </c>
      <c r="M47" s="147">
        <f>ROUND((SUM(M42:M46))/1,2)</f>
        <v>0</v>
      </c>
      <c r="N47" s="147"/>
      <c r="O47" s="147"/>
      <c r="P47" s="167"/>
      <c r="Q47" s="147"/>
      <c r="R47" s="147"/>
      <c r="S47" s="167">
        <f>ROUND((SUM(S42:S46))/1,2)</f>
        <v>0</v>
      </c>
      <c r="T47" s="144"/>
      <c r="U47" s="144"/>
      <c r="V47" s="2">
        <f>ROUND((SUM(V42:V46))/1,2)</f>
        <v>4.9000000000000004</v>
      </c>
      <c r="W47" s="144"/>
      <c r="X47" s="144"/>
      <c r="Y47" s="144"/>
      <c r="Z47" s="144"/>
    </row>
    <row r="48" spans="1:26" x14ac:dyDescent="0.25">
      <c r="A48" s="1"/>
      <c r="B48" s="1"/>
      <c r="C48" s="1"/>
      <c r="D48" s="1"/>
      <c r="E48" s="1"/>
      <c r="F48" s="157"/>
      <c r="G48" s="140"/>
      <c r="H48" s="140"/>
      <c r="I48" s="140"/>
      <c r="J48" s="1"/>
      <c r="K48" s="1"/>
      <c r="L48" s="1"/>
      <c r="M48" s="1"/>
      <c r="N48" s="1"/>
      <c r="O48" s="1"/>
      <c r="P48" s="1"/>
      <c r="Q48" s="1"/>
      <c r="R48" s="1"/>
      <c r="S48" s="1"/>
      <c r="V48" s="1"/>
    </row>
    <row r="49" spans="1:26" x14ac:dyDescent="0.25">
      <c r="A49" s="147"/>
      <c r="B49" s="147"/>
      <c r="C49" s="147"/>
      <c r="D49" s="147" t="s">
        <v>73</v>
      </c>
      <c r="E49" s="147"/>
      <c r="F49" s="161"/>
      <c r="G49" s="148"/>
      <c r="H49" s="148"/>
      <c r="I49" s="148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4"/>
      <c r="U49" s="144"/>
      <c r="V49" s="147"/>
      <c r="W49" s="144"/>
      <c r="X49" s="144"/>
      <c r="Y49" s="144"/>
      <c r="Z49" s="144"/>
    </row>
    <row r="50" spans="1:26" ht="24.95" customHeight="1" x14ac:dyDescent="0.25">
      <c r="A50" s="165"/>
      <c r="B50" s="162" t="s">
        <v>98</v>
      </c>
      <c r="C50" s="166" t="s">
        <v>329</v>
      </c>
      <c r="D50" s="162" t="s">
        <v>330</v>
      </c>
      <c r="E50" s="162" t="s">
        <v>158</v>
      </c>
      <c r="F50" s="163">
        <v>68.550401448159988</v>
      </c>
      <c r="G50" s="164">
        <v>0</v>
      </c>
      <c r="H50" s="164">
        <v>0</v>
      </c>
      <c r="I50" s="164">
        <f>ROUND(F50*(G50+H50),2)</f>
        <v>0</v>
      </c>
      <c r="J50" s="162">
        <f>ROUND(F50*(N50),2)</f>
        <v>538.12</v>
      </c>
      <c r="K50" s="1">
        <f>ROUND(F50*(O50),2)</f>
        <v>0</v>
      </c>
      <c r="L50" s="1">
        <f>ROUND(F50*(G50),2)</f>
        <v>0</v>
      </c>
      <c r="M50" s="1">
        <f>ROUND(F50*(H50),2)</f>
        <v>0</v>
      </c>
      <c r="N50" s="1">
        <v>7.85</v>
      </c>
      <c r="O50" s="1"/>
      <c r="P50" s="157"/>
      <c r="Q50" s="157"/>
      <c r="R50" s="157"/>
      <c r="S50" s="147"/>
      <c r="V50" s="161"/>
      <c r="Z50">
        <v>0</v>
      </c>
    </row>
    <row r="51" spans="1:26" x14ac:dyDescent="0.25">
      <c r="A51" s="147"/>
      <c r="B51" s="147"/>
      <c r="C51" s="147"/>
      <c r="D51" s="147" t="s">
        <v>73</v>
      </c>
      <c r="E51" s="147"/>
      <c r="F51" s="161"/>
      <c r="G51" s="150">
        <f>ROUND((SUM(L49:L50))/1,2)</f>
        <v>0</v>
      </c>
      <c r="H51" s="150">
        <f>ROUND((SUM(M49:M50))/1,2)</f>
        <v>0</v>
      </c>
      <c r="I51" s="150">
        <f>ROUND((SUM(I49:I50))/1,2)</f>
        <v>0</v>
      </c>
      <c r="J51" s="147"/>
      <c r="K51" s="147"/>
      <c r="L51" s="147">
        <f>ROUND((SUM(L49:L50))/1,2)</f>
        <v>0</v>
      </c>
      <c r="M51" s="147">
        <f>ROUND((SUM(M49:M50))/1,2)</f>
        <v>0</v>
      </c>
      <c r="N51" s="147"/>
      <c r="O51" s="147"/>
      <c r="P51" s="167"/>
      <c r="Q51" s="147"/>
      <c r="R51" s="147"/>
      <c r="S51" s="167">
        <f>ROUND((SUM(S49:S50))/1,2)</f>
        <v>0</v>
      </c>
      <c r="T51" s="144"/>
      <c r="U51" s="144"/>
      <c r="V51" s="2">
        <f>ROUND((SUM(V49:V50))/1,2)</f>
        <v>0</v>
      </c>
      <c r="W51" s="144"/>
      <c r="X51" s="144"/>
      <c r="Y51" s="144"/>
      <c r="Z51" s="144"/>
    </row>
    <row r="52" spans="1:26" x14ac:dyDescent="0.25">
      <c r="A52" s="1"/>
      <c r="B52" s="1"/>
      <c r="C52" s="1"/>
      <c r="D52" s="1"/>
      <c r="E52" s="1"/>
      <c r="F52" s="157"/>
      <c r="G52" s="140"/>
      <c r="H52" s="140"/>
      <c r="I52" s="140"/>
      <c r="J52" s="1"/>
      <c r="K52" s="1"/>
      <c r="L52" s="1"/>
      <c r="M52" s="1"/>
      <c r="N52" s="1"/>
      <c r="O52" s="1"/>
      <c r="P52" s="1"/>
      <c r="Q52" s="1"/>
      <c r="R52" s="1"/>
      <c r="S52" s="1"/>
      <c r="V52" s="1"/>
    </row>
    <row r="53" spans="1:26" x14ac:dyDescent="0.25">
      <c r="A53" s="147"/>
      <c r="B53" s="147"/>
      <c r="C53" s="147"/>
      <c r="D53" s="2" t="s">
        <v>70</v>
      </c>
      <c r="E53" s="147"/>
      <c r="F53" s="161"/>
      <c r="G53" s="150">
        <f>ROUND((SUM(L9:L52))/2,2)</f>
        <v>0</v>
      </c>
      <c r="H53" s="150">
        <f>ROUND((SUM(M9:M52))/2,2)</f>
        <v>0</v>
      </c>
      <c r="I53" s="150">
        <f>ROUND((SUM(I9:I52))/2,2)</f>
        <v>0</v>
      </c>
      <c r="J53" s="148"/>
      <c r="K53" s="147"/>
      <c r="L53" s="148">
        <f>ROUND((SUM(L9:L52))/2,2)</f>
        <v>0</v>
      </c>
      <c r="M53" s="148">
        <f>ROUND((SUM(M9:M52))/2,2)</f>
        <v>0</v>
      </c>
      <c r="N53" s="147"/>
      <c r="O53" s="147"/>
      <c r="P53" s="167"/>
      <c r="Q53" s="147"/>
      <c r="R53" s="147"/>
      <c r="S53" s="167">
        <f>ROUND((SUM(S9:S52))/2,2)</f>
        <v>68.56</v>
      </c>
      <c r="T53" s="144"/>
      <c r="U53" s="144"/>
      <c r="V53" s="2">
        <f>ROUND((SUM(V9:V52))/2,2)</f>
        <v>4.9000000000000004</v>
      </c>
    </row>
    <row r="54" spans="1:26" x14ac:dyDescent="0.25">
      <c r="A54" s="1"/>
      <c r="B54" s="1"/>
      <c r="C54" s="1"/>
      <c r="D54" s="1"/>
      <c r="E54" s="1"/>
      <c r="F54" s="157"/>
      <c r="G54" s="140"/>
      <c r="H54" s="140"/>
      <c r="I54" s="140"/>
      <c r="J54" s="1"/>
      <c r="K54" s="1"/>
      <c r="L54" s="1"/>
      <c r="M54" s="1"/>
      <c r="N54" s="1"/>
      <c r="O54" s="1"/>
      <c r="P54" s="1"/>
      <c r="Q54" s="1"/>
      <c r="R54" s="1"/>
      <c r="S54" s="1"/>
      <c r="V54" s="1"/>
    </row>
    <row r="55" spans="1:26" x14ac:dyDescent="0.25">
      <c r="A55" s="147"/>
      <c r="B55" s="147"/>
      <c r="C55" s="147"/>
      <c r="D55" s="2" t="s">
        <v>74</v>
      </c>
      <c r="E55" s="147"/>
      <c r="F55" s="161"/>
      <c r="G55" s="148"/>
      <c r="H55" s="148"/>
      <c r="I55" s="148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4"/>
      <c r="U55" s="144"/>
      <c r="V55" s="147"/>
      <c r="W55" s="144"/>
      <c r="X55" s="144"/>
      <c r="Y55" s="144"/>
      <c r="Z55" s="144"/>
    </row>
    <row r="56" spans="1:26" x14ac:dyDescent="0.25">
      <c r="A56" s="147"/>
      <c r="B56" s="147"/>
      <c r="C56" s="147"/>
      <c r="D56" s="147" t="s">
        <v>274</v>
      </c>
      <c r="E56" s="147"/>
      <c r="F56" s="161"/>
      <c r="G56" s="148"/>
      <c r="H56" s="148"/>
      <c r="I56" s="148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4"/>
      <c r="U56" s="144"/>
      <c r="V56" s="147"/>
      <c r="W56" s="144"/>
      <c r="X56" s="144"/>
      <c r="Y56" s="144"/>
      <c r="Z56" s="144"/>
    </row>
    <row r="57" spans="1:26" ht="24.95" customHeight="1" x14ac:dyDescent="0.25">
      <c r="A57" s="165"/>
      <c r="B57" s="162" t="s">
        <v>331</v>
      </c>
      <c r="C57" s="166" t="s">
        <v>332</v>
      </c>
      <c r="D57" s="162" t="s">
        <v>333</v>
      </c>
      <c r="E57" s="162" t="s">
        <v>101</v>
      </c>
      <c r="F57" s="163">
        <v>45.6</v>
      </c>
      <c r="G57" s="164">
        <v>0</v>
      </c>
      <c r="H57" s="164">
        <v>0</v>
      </c>
      <c r="I57" s="164">
        <f t="shared" ref="I57:I62" si="10">ROUND(F57*(G57+H57),2)</f>
        <v>0</v>
      </c>
      <c r="J57" s="162">
        <f t="shared" ref="J57:J62" si="11">ROUND(F57*(N57),2)</f>
        <v>8.2100000000000009</v>
      </c>
      <c r="K57" s="1">
        <f t="shared" ref="K57:K62" si="12">ROUND(F57*(O57),2)</f>
        <v>0</v>
      </c>
      <c r="L57" s="1">
        <f t="shared" ref="L57:L62" si="13">ROUND(F57*(G57),2)</f>
        <v>0</v>
      </c>
      <c r="M57" s="1">
        <f t="shared" ref="M57:M62" si="14">ROUND(F57*(H57),2)</f>
        <v>0</v>
      </c>
      <c r="N57" s="1">
        <v>0.18</v>
      </c>
      <c r="O57" s="1"/>
      <c r="P57" s="157"/>
      <c r="Q57" s="157"/>
      <c r="R57" s="157"/>
      <c r="S57" s="147"/>
      <c r="V57" s="161"/>
      <c r="Z57">
        <v>0</v>
      </c>
    </row>
    <row r="58" spans="1:26" ht="24.95" customHeight="1" x14ac:dyDescent="0.25">
      <c r="A58" s="165"/>
      <c r="B58" s="162" t="s">
        <v>331</v>
      </c>
      <c r="C58" s="166" t="s">
        <v>334</v>
      </c>
      <c r="D58" s="162" t="s">
        <v>335</v>
      </c>
      <c r="E58" s="162" t="s">
        <v>101</v>
      </c>
      <c r="F58" s="163">
        <v>45.6</v>
      </c>
      <c r="G58" s="164">
        <v>0</v>
      </c>
      <c r="H58" s="164">
        <v>0</v>
      </c>
      <c r="I58" s="164">
        <f t="shared" si="10"/>
        <v>0</v>
      </c>
      <c r="J58" s="162">
        <f t="shared" si="11"/>
        <v>11.4</v>
      </c>
      <c r="K58" s="1">
        <f t="shared" si="12"/>
        <v>0</v>
      </c>
      <c r="L58" s="1">
        <f t="shared" si="13"/>
        <v>0</v>
      </c>
      <c r="M58" s="1">
        <f t="shared" si="14"/>
        <v>0</v>
      </c>
      <c r="N58" s="1">
        <v>0.25</v>
      </c>
      <c r="O58" s="1"/>
      <c r="P58" s="157"/>
      <c r="Q58" s="157"/>
      <c r="R58" s="157"/>
      <c r="S58" s="147"/>
      <c r="V58" s="161"/>
      <c r="Z58">
        <v>0</v>
      </c>
    </row>
    <row r="59" spans="1:26" ht="24.95" customHeight="1" x14ac:dyDescent="0.25">
      <c r="A59" s="165"/>
      <c r="B59" s="162" t="s">
        <v>331</v>
      </c>
      <c r="C59" s="166" t="s">
        <v>336</v>
      </c>
      <c r="D59" s="162" t="s">
        <v>337</v>
      </c>
      <c r="E59" s="162" t="s">
        <v>101</v>
      </c>
      <c r="F59" s="163">
        <v>91.2</v>
      </c>
      <c r="G59" s="164">
        <v>0</v>
      </c>
      <c r="H59" s="164">
        <v>0</v>
      </c>
      <c r="I59" s="164">
        <f t="shared" si="10"/>
        <v>0</v>
      </c>
      <c r="J59" s="162">
        <f t="shared" si="11"/>
        <v>182.4</v>
      </c>
      <c r="K59" s="1">
        <f t="shared" si="12"/>
        <v>0</v>
      </c>
      <c r="L59" s="1">
        <f t="shared" si="13"/>
        <v>0</v>
      </c>
      <c r="M59" s="1">
        <f t="shared" si="14"/>
        <v>0</v>
      </c>
      <c r="N59" s="1">
        <v>2</v>
      </c>
      <c r="O59" s="1"/>
      <c r="P59" s="161">
        <v>5.4000000000000001E-4</v>
      </c>
      <c r="Q59" s="157"/>
      <c r="R59" s="157">
        <v>5.4000000000000001E-4</v>
      </c>
      <c r="S59" s="147">
        <f>ROUND(F59*(P59),3)</f>
        <v>4.9000000000000002E-2</v>
      </c>
      <c r="V59" s="161"/>
      <c r="Z59">
        <v>0</v>
      </c>
    </row>
    <row r="60" spans="1:26" ht="24.95" customHeight="1" x14ac:dyDescent="0.25">
      <c r="A60" s="165"/>
      <c r="B60" s="162" t="s">
        <v>338</v>
      </c>
      <c r="C60" s="166" t="s">
        <v>339</v>
      </c>
      <c r="D60" s="162" t="s">
        <v>340</v>
      </c>
      <c r="E60" s="162" t="s">
        <v>341</v>
      </c>
      <c r="F60" s="163">
        <v>2.2800000000000001E-2</v>
      </c>
      <c r="G60" s="164">
        <v>0</v>
      </c>
      <c r="H60" s="164">
        <v>0</v>
      </c>
      <c r="I60" s="164">
        <f t="shared" si="10"/>
        <v>0</v>
      </c>
      <c r="J60" s="162">
        <f t="shared" si="11"/>
        <v>25.35</v>
      </c>
      <c r="K60" s="1">
        <f t="shared" si="12"/>
        <v>0</v>
      </c>
      <c r="L60" s="1">
        <f t="shared" si="13"/>
        <v>0</v>
      </c>
      <c r="M60" s="1">
        <f t="shared" si="14"/>
        <v>0</v>
      </c>
      <c r="N60" s="1">
        <v>1112</v>
      </c>
      <c r="O60" s="1"/>
      <c r="P60" s="161">
        <v>1</v>
      </c>
      <c r="Q60" s="157"/>
      <c r="R60" s="157">
        <v>1</v>
      </c>
      <c r="S60" s="147">
        <f>ROUND(F60*(P60),3)</f>
        <v>2.3E-2</v>
      </c>
      <c r="V60" s="161"/>
      <c r="Z60">
        <v>0</v>
      </c>
    </row>
    <row r="61" spans="1:26" ht="24.95" customHeight="1" x14ac:dyDescent="0.25">
      <c r="A61" s="165"/>
      <c r="B61" s="162" t="s">
        <v>338</v>
      </c>
      <c r="C61" s="166" t="s">
        <v>342</v>
      </c>
      <c r="D61" s="162" t="s">
        <v>343</v>
      </c>
      <c r="E61" s="162" t="s">
        <v>341</v>
      </c>
      <c r="F61" s="163">
        <v>2.3E-2</v>
      </c>
      <c r="G61" s="164">
        <v>0</v>
      </c>
      <c r="H61" s="164">
        <v>0</v>
      </c>
      <c r="I61" s="164">
        <f t="shared" si="10"/>
        <v>0</v>
      </c>
      <c r="J61" s="162">
        <f t="shared" si="11"/>
        <v>32.340000000000003</v>
      </c>
      <c r="K61" s="1">
        <f t="shared" si="12"/>
        <v>0</v>
      </c>
      <c r="L61" s="1">
        <f t="shared" si="13"/>
        <v>0</v>
      </c>
      <c r="M61" s="1">
        <f t="shared" si="14"/>
        <v>0</v>
      </c>
      <c r="N61" s="1">
        <v>1406.17</v>
      </c>
      <c r="O61" s="1"/>
      <c r="P61" s="161">
        <v>1</v>
      </c>
      <c r="Q61" s="157"/>
      <c r="R61" s="157">
        <v>1</v>
      </c>
      <c r="S61" s="147">
        <f>ROUND(F61*(P61),3)</f>
        <v>2.3E-2</v>
      </c>
      <c r="V61" s="161"/>
      <c r="Z61">
        <v>0</v>
      </c>
    </row>
    <row r="62" spans="1:26" ht="24.95" customHeight="1" x14ac:dyDescent="0.25">
      <c r="A62" s="165"/>
      <c r="B62" s="162" t="s">
        <v>213</v>
      </c>
      <c r="C62" s="166" t="s">
        <v>344</v>
      </c>
      <c r="D62" s="162" t="s">
        <v>345</v>
      </c>
      <c r="E62" s="162" t="s">
        <v>128</v>
      </c>
      <c r="F62" s="163">
        <v>100.32000000000001</v>
      </c>
      <c r="G62" s="164">
        <v>0</v>
      </c>
      <c r="H62" s="164">
        <v>0</v>
      </c>
      <c r="I62" s="164">
        <f t="shared" si="10"/>
        <v>0</v>
      </c>
      <c r="J62" s="162">
        <f t="shared" si="11"/>
        <v>232.74</v>
      </c>
      <c r="K62" s="1">
        <f t="shared" si="12"/>
        <v>0</v>
      </c>
      <c r="L62" s="1">
        <f t="shared" si="13"/>
        <v>0</v>
      </c>
      <c r="M62" s="1">
        <f t="shared" si="14"/>
        <v>0</v>
      </c>
      <c r="N62" s="1">
        <v>2.3199999999999998</v>
      </c>
      <c r="O62" s="1"/>
      <c r="P62" s="161">
        <v>3.8800000000000002E-3</v>
      </c>
      <c r="Q62" s="157"/>
      <c r="R62" s="157">
        <v>3.8800000000000002E-3</v>
      </c>
      <c r="S62" s="147">
        <f>ROUND(F62*(P62),3)</f>
        <v>0.38900000000000001</v>
      </c>
      <c r="V62" s="161"/>
      <c r="Z62">
        <v>0</v>
      </c>
    </row>
    <row r="63" spans="1:26" x14ac:dyDescent="0.25">
      <c r="A63" s="147"/>
      <c r="B63" s="147"/>
      <c r="C63" s="147"/>
      <c r="D63" s="147" t="s">
        <v>274</v>
      </c>
      <c r="E63" s="147"/>
      <c r="F63" s="161"/>
      <c r="G63" s="150">
        <f>ROUND((SUM(L56:L62))/1,2)</f>
        <v>0</v>
      </c>
      <c r="H63" s="150">
        <f>ROUND((SUM(M56:M62))/1,2)</f>
        <v>0</v>
      </c>
      <c r="I63" s="150">
        <f>ROUND((SUM(I56:I62))/1,2)</f>
        <v>0</v>
      </c>
      <c r="J63" s="147"/>
      <c r="K63" s="147"/>
      <c r="L63" s="147">
        <f>ROUND((SUM(L56:L62))/1,2)</f>
        <v>0</v>
      </c>
      <c r="M63" s="147">
        <f>ROUND((SUM(M56:M62))/1,2)</f>
        <v>0</v>
      </c>
      <c r="N63" s="147"/>
      <c r="O63" s="147"/>
      <c r="P63" s="167"/>
      <c r="Q63" s="147"/>
      <c r="R63" s="147"/>
      <c r="S63" s="167">
        <f>ROUND((SUM(S56:S62))/1,2)</f>
        <v>0.48</v>
      </c>
      <c r="T63" s="144"/>
      <c r="U63" s="144"/>
      <c r="V63" s="2">
        <f>ROUND((SUM(V56:V62))/1,2)</f>
        <v>0</v>
      </c>
      <c r="W63" s="144"/>
      <c r="X63" s="144"/>
      <c r="Y63" s="144"/>
      <c r="Z63" s="144"/>
    </row>
    <row r="64" spans="1:26" x14ac:dyDescent="0.25">
      <c r="A64" s="1"/>
      <c r="B64" s="1"/>
      <c r="C64" s="1"/>
      <c r="D64" s="1"/>
      <c r="E64" s="1"/>
      <c r="F64" s="157"/>
      <c r="G64" s="140"/>
      <c r="H64" s="140"/>
      <c r="I64" s="140"/>
      <c r="J64" s="1"/>
      <c r="K64" s="1"/>
      <c r="L64" s="1"/>
      <c r="M64" s="1"/>
      <c r="N64" s="1"/>
      <c r="O64" s="1"/>
      <c r="P64" s="1"/>
      <c r="Q64" s="1"/>
      <c r="R64" s="1"/>
      <c r="S64" s="1"/>
      <c r="V64" s="1"/>
    </row>
    <row r="65" spans="1:26" x14ac:dyDescent="0.25">
      <c r="A65" s="147"/>
      <c r="B65" s="147"/>
      <c r="C65" s="147"/>
      <c r="D65" s="147" t="s">
        <v>79</v>
      </c>
      <c r="E65" s="147"/>
      <c r="F65" s="161"/>
      <c r="G65" s="148"/>
      <c r="H65" s="148"/>
      <c r="I65" s="148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4"/>
      <c r="U65" s="144"/>
      <c r="V65" s="147"/>
      <c r="W65" s="144"/>
      <c r="X65" s="144"/>
      <c r="Y65" s="144"/>
      <c r="Z65" s="144"/>
    </row>
    <row r="66" spans="1:26" ht="24.95" customHeight="1" x14ac:dyDescent="0.25">
      <c r="A66" s="165"/>
      <c r="B66" s="162" t="s">
        <v>109</v>
      </c>
      <c r="C66" s="166" t="s">
        <v>346</v>
      </c>
      <c r="D66" s="162" t="s">
        <v>347</v>
      </c>
      <c r="E66" s="162" t="s">
        <v>183</v>
      </c>
      <c r="F66" s="163">
        <v>1</v>
      </c>
      <c r="G66" s="164">
        <v>0</v>
      </c>
      <c r="H66" s="164">
        <v>0</v>
      </c>
      <c r="I66" s="164">
        <f>ROUND(F66*(G66+H66),2)</f>
        <v>0</v>
      </c>
      <c r="J66" s="162">
        <f>ROUND(F66*(N66),2)</f>
        <v>8170</v>
      </c>
      <c r="K66" s="1">
        <f>ROUND(F66*(O66),2)</f>
        <v>0</v>
      </c>
      <c r="L66" s="1">
        <f>ROUND(F66*(G66),2)</f>
        <v>0</v>
      </c>
      <c r="M66" s="1">
        <f>ROUND(F66*(H66),2)</f>
        <v>0</v>
      </c>
      <c r="N66" s="1">
        <v>8170</v>
      </c>
      <c r="O66" s="1"/>
      <c r="P66" s="157"/>
      <c r="Q66" s="157"/>
      <c r="R66" s="157"/>
      <c r="S66" s="147"/>
      <c r="V66" s="161"/>
      <c r="Z66">
        <v>0</v>
      </c>
    </row>
    <row r="67" spans="1:26" x14ac:dyDescent="0.25">
      <c r="A67" s="147"/>
      <c r="B67" s="147"/>
      <c r="C67" s="147"/>
      <c r="D67" s="147" t="s">
        <v>79</v>
      </c>
      <c r="E67" s="147"/>
      <c r="F67" s="161"/>
      <c r="G67" s="150">
        <f>ROUND((SUM(L65:L66))/1,2)</f>
        <v>0</v>
      </c>
      <c r="H67" s="150">
        <f>ROUND((SUM(M65:M66))/1,2)</f>
        <v>0</v>
      </c>
      <c r="I67" s="150">
        <f>ROUND((SUM(I65:I66))/1,2)</f>
        <v>0</v>
      </c>
      <c r="J67" s="147"/>
      <c r="K67" s="147"/>
      <c r="L67" s="147">
        <f>ROUND((SUM(L65:L66))/1,2)</f>
        <v>0</v>
      </c>
      <c r="M67" s="147">
        <f>ROUND((SUM(M65:M66))/1,2)</f>
        <v>0</v>
      </c>
      <c r="N67" s="147"/>
      <c r="O67" s="147"/>
      <c r="P67" s="167"/>
      <c r="Q67" s="147"/>
      <c r="R67" s="147"/>
      <c r="S67" s="167">
        <f>ROUND((SUM(S65:S66))/1,2)</f>
        <v>0</v>
      </c>
      <c r="T67" s="144"/>
      <c r="U67" s="144"/>
      <c r="V67" s="2">
        <f>ROUND((SUM(V65:V66))/1,2)</f>
        <v>0</v>
      </c>
      <c r="W67" s="144"/>
      <c r="X67" s="144"/>
      <c r="Y67" s="144"/>
      <c r="Z67" s="144"/>
    </row>
    <row r="68" spans="1:26" x14ac:dyDescent="0.25">
      <c r="A68" s="1"/>
      <c r="B68" s="1"/>
      <c r="C68" s="1"/>
      <c r="D68" s="1"/>
      <c r="E68" s="1"/>
      <c r="F68" s="157"/>
      <c r="G68" s="140"/>
      <c r="H68" s="140"/>
      <c r="I68" s="140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 x14ac:dyDescent="0.25">
      <c r="A69" s="147"/>
      <c r="B69" s="147"/>
      <c r="C69" s="147"/>
      <c r="D69" s="147" t="s">
        <v>275</v>
      </c>
      <c r="E69" s="147"/>
      <c r="F69" s="161"/>
      <c r="G69" s="148"/>
      <c r="H69" s="148"/>
      <c r="I69" s="148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4"/>
      <c r="U69" s="144"/>
      <c r="V69" s="147"/>
      <c r="W69" s="144"/>
      <c r="X69" s="144"/>
      <c r="Y69" s="144"/>
      <c r="Z69" s="144"/>
    </row>
    <row r="70" spans="1:26" ht="24.95" customHeight="1" x14ac:dyDescent="0.25">
      <c r="A70" s="165"/>
      <c r="B70" s="162" t="s">
        <v>348</v>
      </c>
      <c r="C70" s="166" t="s">
        <v>349</v>
      </c>
      <c r="D70" s="162" t="s">
        <v>350</v>
      </c>
      <c r="E70" s="162" t="s">
        <v>101</v>
      </c>
      <c r="F70" s="163">
        <v>45.6</v>
      </c>
      <c r="G70" s="164">
        <v>0</v>
      </c>
      <c r="H70" s="164">
        <v>0</v>
      </c>
      <c r="I70" s="164">
        <f>ROUND(F70*(G70+H70),2)</f>
        <v>0</v>
      </c>
      <c r="J70" s="162">
        <f>ROUND(F70*(N70),2)</f>
        <v>458.74</v>
      </c>
      <c r="K70" s="1">
        <f>ROUND(F70*(O70),2)</f>
        <v>0</v>
      </c>
      <c r="L70" s="1">
        <f>ROUND(F70*(G70),2)</f>
        <v>0</v>
      </c>
      <c r="M70" s="1">
        <f>ROUND(F70*(H70),2)</f>
        <v>0</v>
      </c>
      <c r="N70" s="1">
        <v>10.06</v>
      </c>
      <c r="O70" s="1"/>
      <c r="P70" s="161">
        <v>1.1999999999999999E-3</v>
      </c>
      <c r="Q70" s="157"/>
      <c r="R70" s="157">
        <v>1.1999999999999999E-3</v>
      </c>
      <c r="S70" s="147">
        <f>ROUND(F70*(P70),3)</f>
        <v>5.5E-2</v>
      </c>
      <c r="V70" s="161"/>
      <c r="Z70">
        <v>0</v>
      </c>
    </row>
    <row r="71" spans="1:26" x14ac:dyDescent="0.25">
      <c r="A71" s="147"/>
      <c r="B71" s="147"/>
      <c r="C71" s="147"/>
      <c r="D71" s="147" t="s">
        <v>275</v>
      </c>
      <c r="E71" s="147"/>
      <c r="F71" s="161"/>
      <c r="G71" s="150">
        <f>ROUND((SUM(L69:L70))/1,2)</f>
        <v>0</v>
      </c>
      <c r="H71" s="150">
        <f>ROUND((SUM(M69:M70))/1,2)</f>
        <v>0</v>
      </c>
      <c r="I71" s="150">
        <f>ROUND((SUM(I69:I70))/1,2)</f>
        <v>0</v>
      </c>
      <c r="J71" s="147"/>
      <c r="K71" s="147"/>
      <c r="L71" s="147">
        <f>ROUND((SUM(L69:L70))/1,2)</f>
        <v>0</v>
      </c>
      <c r="M71" s="147">
        <f>ROUND((SUM(M69:M70))/1,2)</f>
        <v>0</v>
      </c>
      <c r="N71" s="147"/>
      <c r="O71" s="147"/>
      <c r="P71" s="167"/>
      <c r="Q71" s="1"/>
      <c r="R71" s="1"/>
      <c r="S71" s="167">
        <f>ROUND((SUM(S69:S70))/1,2)</f>
        <v>0.06</v>
      </c>
      <c r="T71" s="169"/>
      <c r="U71" s="169"/>
      <c r="V71" s="2">
        <f>ROUND((SUM(V69:V70))/1,2)</f>
        <v>0</v>
      </c>
    </row>
    <row r="72" spans="1:26" x14ac:dyDescent="0.25">
      <c r="A72" s="1"/>
      <c r="B72" s="1"/>
      <c r="C72" s="1"/>
      <c r="D72" s="1"/>
      <c r="E72" s="1"/>
      <c r="F72" s="157"/>
      <c r="G72" s="140"/>
      <c r="H72" s="140"/>
      <c r="I72" s="140"/>
      <c r="J72" s="1"/>
      <c r="K72" s="1"/>
      <c r="L72" s="1"/>
      <c r="M72" s="1"/>
      <c r="N72" s="1"/>
      <c r="O72" s="1"/>
      <c r="P72" s="1"/>
      <c r="Q72" s="1"/>
      <c r="R72" s="1"/>
      <c r="S72" s="1"/>
      <c r="V72" s="1"/>
    </row>
    <row r="73" spans="1:26" x14ac:dyDescent="0.25">
      <c r="A73" s="147"/>
      <c r="B73" s="147"/>
      <c r="C73" s="147"/>
      <c r="D73" s="2" t="s">
        <v>74</v>
      </c>
      <c r="E73" s="147"/>
      <c r="F73" s="161"/>
      <c r="G73" s="150">
        <f>ROUND((SUM(L55:L72))/2,2)</f>
        <v>0</v>
      </c>
      <c r="H73" s="150">
        <f>ROUND((SUM(M55:M72))/2,2)</f>
        <v>0</v>
      </c>
      <c r="I73" s="150">
        <f>ROUND((SUM(I55:I72))/2,2)</f>
        <v>0</v>
      </c>
      <c r="J73" s="147"/>
      <c r="K73" s="147"/>
      <c r="L73" s="147">
        <f>ROUND((SUM(L55:L72))/2,2)</f>
        <v>0</v>
      </c>
      <c r="M73" s="147">
        <f>ROUND((SUM(M55:M72))/2,2)</f>
        <v>0</v>
      </c>
      <c r="N73" s="147"/>
      <c r="O73" s="147"/>
      <c r="P73" s="167"/>
      <c r="Q73" s="1"/>
      <c r="R73" s="1"/>
      <c r="S73" s="167">
        <f>ROUND((SUM(S55:S72))/2,2)</f>
        <v>0.54</v>
      </c>
      <c r="V73" s="2">
        <f>ROUND((SUM(V55:V72))/2,2)</f>
        <v>0</v>
      </c>
    </row>
    <row r="74" spans="1:26" x14ac:dyDescent="0.25">
      <c r="A74" s="170"/>
      <c r="B74" s="170"/>
      <c r="C74" s="170"/>
      <c r="D74" s="170" t="s">
        <v>83</v>
      </c>
      <c r="E74" s="170"/>
      <c r="F74" s="171"/>
      <c r="G74" s="172">
        <f>ROUND((SUM(L9:L73))/3,2)</f>
        <v>0</v>
      </c>
      <c r="H74" s="172">
        <f>ROUND((SUM(M9:M73))/3,2)</f>
        <v>0</v>
      </c>
      <c r="I74" s="172">
        <f>ROUND((SUM(I9:I73))/3,2)</f>
        <v>0</v>
      </c>
      <c r="J74" s="170"/>
      <c r="K74" s="170">
        <f>ROUND((SUM(K9:K73))/3,2)</f>
        <v>0</v>
      </c>
      <c r="L74" s="170">
        <f>ROUND((SUM(L9:L73))/3,2)</f>
        <v>0</v>
      </c>
      <c r="M74" s="170">
        <f>ROUND((SUM(M9:M73))/3,2)</f>
        <v>0</v>
      </c>
      <c r="N74" s="170"/>
      <c r="O74" s="170"/>
      <c r="P74" s="171"/>
      <c r="Q74" s="170"/>
      <c r="R74" s="170"/>
      <c r="S74" s="171">
        <f>ROUND((SUM(S9:S73))/3,2)</f>
        <v>69.099999999999994</v>
      </c>
      <c r="T74" s="173"/>
      <c r="U74" s="173"/>
      <c r="V74" s="170">
        <f>ROUND((SUM(V9:V73))/3,2)</f>
        <v>4.9000000000000004</v>
      </c>
      <c r="Z74">
        <f>(SUM(Z9:Z73))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REKONŠTRUKCIA HASIČSKEJ ZBROJNICE A GARÁŽ PRE HASIČSKÉ AUTO / SO 02 : GARÁŽ PRE HASIČSKÉ AUTO - ARCHITEKTONICKO - STAVEBNÉ RIEŠENIE</oddHeader>
    <oddFooter>&amp;RStrana &amp;P z &amp;N    &amp;L&amp;7Spracované systémom Systematic®pyramida.wsn, tel.: 051 77 10 585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17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00" t="s">
        <v>1</v>
      </c>
      <c r="C2" s="201"/>
      <c r="D2" s="201"/>
      <c r="E2" s="201"/>
      <c r="F2" s="201"/>
      <c r="G2" s="201"/>
      <c r="H2" s="201"/>
      <c r="I2" s="201"/>
      <c r="J2" s="202"/>
    </row>
    <row r="3" spans="1:23" ht="18" customHeight="1" x14ac:dyDescent="0.25">
      <c r="A3" s="11"/>
      <c r="B3" s="34" t="s">
        <v>351</v>
      </c>
      <c r="C3" s="35"/>
      <c r="D3" s="36"/>
      <c r="E3" s="36"/>
      <c r="F3" s="36"/>
      <c r="G3" s="16"/>
      <c r="H3" s="16"/>
      <c r="I3" s="37" t="s">
        <v>18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20</v>
      </c>
      <c r="J4" s="30"/>
    </row>
    <row r="5" spans="1:23" ht="18" customHeight="1" thickBot="1" x14ac:dyDescent="0.3">
      <c r="A5" s="11"/>
      <c r="B5" s="38" t="s">
        <v>21</v>
      </c>
      <c r="C5" s="19"/>
      <c r="D5" s="16"/>
      <c r="E5" s="16"/>
      <c r="F5" s="39" t="s">
        <v>22</v>
      </c>
      <c r="G5" s="16"/>
      <c r="H5" s="16"/>
      <c r="I5" s="37" t="s">
        <v>23</v>
      </c>
      <c r="J5" s="189">
        <v>44092</v>
      </c>
    </row>
    <row r="6" spans="1:23" ht="20.100000000000001" customHeight="1" thickTop="1" x14ac:dyDescent="0.25">
      <c r="A6" s="11"/>
      <c r="B6" s="194" t="s">
        <v>24</v>
      </c>
      <c r="C6" s="195"/>
      <c r="D6" s="195"/>
      <c r="E6" s="195"/>
      <c r="F6" s="195"/>
      <c r="G6" s="195"/>
      <c r="H6" s="195"/>
      <c r="I6" s="195"/>
      <c r="J6" s="196"/>
    </row>
    <row r="7" spans="1:23" ht="18" customHeight="1" x14ac:dyDescent="0.25">
      <c r="A7" s="11"/>
      <c r="B7" s="48" t="s">
        <v>27</v>
      </c>
      <c r="C7" s="41"/>
      <c r="D7" s="17"/>
      <c r="E7" s="17"/>
      <c r="F7" s="17"/>
      <c r="G7" s="49" t="s">
        <v>28</v>
      </c>
      <c r="H7" s="17"/>
      <c r="I7" s="28"/>
      <c r="J7" s="42"/>
    </row>
    <row r="8" spans="1:23" ht="20.100000000000001" customHeight="1" x14ac:dyDescent="0.25">
      <c r="A8" s="11"/>
      <c r="B8" s="197" t="s">
        <v>25</v>
      </c>
      <c r="C8" s="198"/>
      <c r="D8" s="198"/>
      <c r="E8" s="198"/>
      <c r="F8" s="198"/>
      <c r="G8" s="198"/>
      <c r="H8" s="198"/>
      <c r="I8" s="198"/>
      <c r="J8" s="199"/>
    </row>
    <row r="9" spans="1:23" ht="18" customHeight="1" x14ac:dyDescent="0.25">
      <c r="A9" s="11"/>
      <c r="B9" s="38" t="s">
        <v>31</v>
      </c>
      <c r="C9" s="19"/>
      <c r="D9" s="16"/>
      <c r="E9" s="16"/>
      <c r="F9" s="16"/>
      <c r="G9" s="39" t="s">
        <v>32</v>
      </c>
      <c r="H9" s="16"/>
      <c r="I9" s="27"/>
      <c r="J9" s="30"/>
    </row>
    <row r="10" spans="1:23" ht="20.100000000000001" customHeight="1" x14ac:dyDescent="0.25">
      <c r="A10" s="11"/>
      <c r="B10" s="197" t="s">
        <v>26</v>
      </c>
      <c r="C10" s="198"/>
      <c r="D10" s="198"/>
      <c r="E10" s="198"/>
      <c r="F10" s="198"/>
      <c r="G10" s="198"/>
      <c r="H10" s="198"/>
      <c r="I10" s="198"/>
      <c r="J10" s="199"/>
    </row>
    <row r="11" spans="1:23" ht="18" customHeight="1" thickBot="1" x14ac:dyDescent="0.3">
      <c r="A11" s="11"/>
      <c r="B11" s="38" t="s">
        <v>29</v>
      </c>
      <c r="C11" s="19"/>
      <c r="D11" s="16"/>
      <c r="E11" s="16"/>
      <c r="F11" s="16"/>
      <c r="G11" s="39" t="s">
        <v>30</v>
      </c>
      <c r="H11" s="16"/>
      <c r="I11" s="27"/>
      <c r="J11" s="30"/>
    </row>
    <row r="12" spans="1:23" ht="18" customHeight="1" thickTop="1" x14ac:dyDescent="0.25">
      <c r="A12" s="11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25">
      <c r="A13" s="11"/>
      <c r="B13" s="40"/>
      <c r="C13" s="41"/>
      <c r="D13" s="17"/>
      <c r="E13" s="17"/>
      <c r="F13" s="17"/>
      <c r="G13" s="17"/>
      <c r="H13" s="17"/>
      <c r="I13" s="28"/>
      <c r="J13" s="42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33</v>
      </c>
      <c r="C15" s="83" t="s">
        <v>6</v>
      </c>
      <c r="D15" s="83" t="s">
        <v>60</v>
      </c>
      <c r="E15" s="84" t="s">
        <v>61</v>
      </c>
      <c r="F15" s="97" t="s">
        <v>62</v>
      </c>
      <c r="G15" s="50" t="s">
        <v>38</v>
      </c>
      <c r="H15" s="53" t="s">
        <v>39</v>
      </c>
      <c r="I15" s="26"/>
      <c r="J15" s="47"/>
    </row>
    <row r="16" spans="1:23" ht="18" customHeight="1" x14ac:dyDescent="0.25">
      <c r="A16" s="11"/>
      <c r="B16" s="85">
        <v>1</v>
      </c>
      <c r="C16" s="86" t="s">
        <v>34</v>
      </c>
      <c r="D16" s="87"/>
      <c r="E16" s="88"/>
      <c r="F16" s="98"/>
      <c r="G16" s="51">
        <v>6</v>
      </c>
      <c r="H16" s="107" t="s">
        <v>40</v>
      </c>
      <c r="I16" s="118"/>
      <c r="J16" s="110">
        <v>0</v>
      </c>
    </row>
    <row r="17" spans="1:26" ht="18" customHeight="1" x14ac:dyDescent="0.25">
      <c r="A17" s="11"/>
      <c r="B17" s="58">
        <v>2</v>
      </c>
      <c r="C17" s="62" t="s">
        <v>35</v>
      </c>
      <c r="D17" s="69"/>
      <c r="E17" s="67"/>
      <c r="F17" s="72"/>
      <c r="G17" s="52">
        <v>7</v>
      </c>
      <c r="H17" s="108" t="s">
        <v>41</v>
      </c>
      <c r="I17" s="118"/>
      <c r="J17" s="111">
        <f>'SO 4270'!Z15</f>
        <v>0</v>
      </c>
    </row>
    <row r="18" spans="1:26" ht="18" customHeight="1" x14ac:dyDescent="0.25">
      <c r="A18" s="11"/>
      <c r="B18" s="59">
        <v>3</v>
      </c>
      <c r="C18" s="63" t="s">
        <v>36</v>
      </c>
      <c r="D18" s="70">
        <f>'Rekap 4270'!B12</f>
        <v>0</v>
      </c>
      <c r="E18" s="68">
        <f>'Rekap 4270'!C12</f>
        <v>0</v>
      </c>
      <c r="F18" s="73">
        <f>'Rekap 4270'!D12</f>
        <v>0</v>
      </c>
      <c r="G18" s="52">
        <v>8</v>
      </c>
      <c r="H18" s="108" t="s">
        <v>42</v>
      </c>
      <c r="I18" s="118"/>
      <c r="J18" s="111">
        <v>0</v>
      </c>
    </row>
    <row r="19" spans="1:26" ht="18" customHeight="1" x14ac:dyDescent="0.25">
      <c r="A19" s="11"/>
      <c r="B19" s="59">
        <v>4</v>
      </c>
      <c r="C19" s="64"/>
      <c r="D19" s="70"/>
      <c r="E19" s="68"/>
      <c r="F19" s="73"/>
      <c r="G19" s="52">
        <v>9</v>
      </c>
      <c r="H19" s="116"/>
      <c r="I19" s="118"/>
      <c r="J19" s="117"/>
    </row>
    <row r="20" spans="1:26" ht="18" customHeight="1" thickBot="1" x14ac:dyDescent="0.3">
      <c r="A20" s="11"/>
      <c r="B20" s="59">
        <v>5</v>
      </c>
      <c r="C20" s="65" t="s">
        <v>37</v>
      </c>
      <c r="D20" s="71"/>
      <c r="E20" s="92"/>
      <c r="F20" s="99">
        <f>SUM(F16:F19)</f>
        <v>0</v>
      </c>
      <c r="G20" s="52">
        <v>10</v>
      </c>
      <c r="H20" s="108" t="s">
        <v>37</v>
      </c>
      <c r="I20" s="120"/>
      <c r="J20" s="91">
        <f>SUM(J16:J19)</f>
        <v>0</v>
      </c>
    </row>
    <row r="21" spans="1:26" ht="18" customHeight="1" thickTop="1" x14ac:dyDescent="0.25">
      <c r="A21" s="11"/>
      <c r="B21" s="56" t="s">
        <v>50</v>
      </c>
      <c r="C21" s="60" t="s">
        <v>7</v>
      </c>
      <c r="D21" s="66"/>
      <c r="E21" s="18"/>
      <c r="F21" s="90"/>
      <c r="G21" s="56" t="s">
        <v>56</v>
      </c>
      <c r="H21" s="53" t="s">
        <v>7</v>
      </c>
      <c r="I21" s="28"/>
      <c r="J21" s="121"/>
    </row>
    <row r="22" spans="1:26" ht="18" customHeight="1" x14ac:dyDescent="0.25">
      <c r="A22" s="11"/>
      <c r="B22" s="51">
        <v>11</v>
      </c>
      <c r="C22" s="54" t="s">
        <v>51</v>
      </c>
      <c r="D22" s="78"/>
      <c r="E22" s="80" t="s">
        <v>54</v>
      </c>
      <c r="F22" s="72">
        <f>((F16*U22*0)+(F17*V22*0)+(F18*W22*0))/100</f>
        <v>0</v>
      </c>
      <c r="G22" s="51">
        <v>16</v>
      </c>
      <c r="H22" s="107" t="s">
        <v>57</v>
      </c>
      <c r="I22" s="119" t="s">
        <v>54</v>
      </c>
      <c r="J22" s="110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2">
        <v>12</v>
      </c>
      <c r="C23" s="55" t="s">
        <v>52</v>
      </c>
      <c r="D23" s="57"/>
      <c r="E23" s="80" t="s">
        <v>55</v>
      </c>
      <c r="F23" s="73">
        <f>((F16*U23*0)+(F17*V23*0)+(F18*W23*0))/100</f>
        <v>0</v>
      </c>
      <c r="G23" s="52">
        <v>17</v>
      </c>
      <c r="H23" s="108" t="s">
        <v>58</v>
      </c>
      <c r="I23" s="119" t="s">
        <v>54</v>
      </c>
      <c r="J23" s="111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2">
        <v>13</v>
      </c>
      <c r="C24" s="55" t="s">
        <v>53</v>
      </c>
      <c r="D24" s="57"/>
      <c r="E24" s="80" t="s">
        <v>54</v>
      </c>
      <c r="F24" s="73">
        <f>((F16*U24*0)+(F17*V24*0)+(F18*W24*0))/100</f>
        <v>0</v>
      </c>
      <c r="G24" s="52">
        <v>18</v>
      </c>
      <c r="H24" s="108" t="s">
        <v>59</v>
      </c>
      <c r="I24" s="119" t="s">
        <v>55</v>
      </c>
      <c r="J24" s="111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2">
        <v>14</v>
      </c>
      <c r="C25" s="19"/>
      <c r="D25" s="57"/>
      <c r="E25" s="81"/>
      <c r="F25" s="79"/>
      <c r="G25" s="52">
        <v>19</v>
      </c>
      <c r="H25" s="116"/>
      <c r="I25" s="118"/>
      <c r="J25" s="117"/>
    </row>
    <row r="26" spans="1:26" ht="18" customHeight="1" thickBot="1" x14ac:dyDescent="0.3">
      <c r="A26" s="11"/>
      <c r="B26" s="52">
        <v>15</v>
      </c>
      <c r="C26" s="55"/>
      <c r="D26" s="57"/>
      <c r="E26" s="57"/>
      <c r="F26" s="100"/>
      <c r="G26" s="52">
        <v>20</v>
      </c>
      <c r="H26" s="108" t="s">
        <v>37</v>
      </c>
      <c r="I26" s="120"/>
      <c r="J26" s="91">
        <f>SUM(J22:J25)+SUM(F22:F25)</f>
        <v>0</v>
      </c>
    </row>
    <row r="27" spans="1:26" ht="18" customHeight="1" thickTop="1" x14ac:dyDescent="0.25">
      <c r="A27" s="11"/>
      <c r="B27" s="93"/>
      <c r="C27" s="132" t="s">
        <v>65</v>
      </c>
      <c r="D27" s="125"/>
      <c r="E27" s="94"/>
      <c r="F27" s="29"/>
      <c r="G27" s="101" t="s">
        <v>43</v>
      </c>
      <c r="H27" s="96" t="s">
        <v>44</v>
      </c>
      <c r="I27" s="28"/>
      <c r="J27" s="31"/>
    </row>
    <row r="28" spans="1:26" ht="18" customHeight="1" x14ac:dyDescent="0.25">
      <c r="A28" s="11"/>
      <c r="B28" s="25"/>
      <c r="C28" s="123"/>
      <c r="D28" s="126"/>
      <c r="E28" s="21"/>
      <c r="F28" s="11"/>
      <c r="G28" s="102">
        <v>21</v>
      </c>
      <c r="H28" s="106" t="s">
        <v>45</v>
      </c>
      <c r="I28" s="113"/>
      <c r="J28" s="89">
        <f>F20+J20+F26+J26</f>
        <v>0</v>
      </c>
    </row>
    <row r="29" spans="1:26" ht="18" customHeight="1" x14ac:dyDescent="0.25">
      <c r="A29" s="11"/>
      <c r="B29" s="74"/>
      <c r="C29" s="124"/>
      <c r="D29" s="127"/>
      <c r="E29" s="21"/>
      <c r="F29" s="11"/>
      <c r="G29" s="51">
        <v>22</v>
      </c>
      <c r="H29" s="107" t="s">
        <v>46</v>
      </c>
      <c r="I29" s="114">
        <f>J28-SUM('SO 4270'!K9:'SO 4270'!K14)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18"/>
      <c r="E30" s="21"/>
      <c r="F30" s="11"/>
      <c r="G30" s="52">
        <v>23</v>
      </c>
      <c r="H30" s="108" t="s">
        <v>47</v>
      </c>
      <c r="I30" s="80">
        <f>SUM('SO 4270'!K9:'SO 4270'!K14)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28"/>
      <c r="D31" s="129"/>
      <c r="E31" s="21"/>
      <c r="F31" s="11"/>
      <c r="G31" s="102">
        <v>24</v>
      </c>
      <c r="H31" s="106" t="s">
        <v>48</v>
      </c>
      <c r="I31" s="105"/>
      <c r="J31" s="122">
        <f>SUM(J28:J30)</f>
        <v>0</v>
      </c>
    </row>
    <row r="32" spans="1:26" ht="18" customHeight="1" thickBot="1" x14ac:dyDescent="0.3">
      <c r="A32" s="11"/>
      <c r="B32" s="40"/>
      <c r="C32" s="109"/>
      <c r="D32" s="115"/>
      <c r="E32" s="75"/>
      <c r="F32" s="76"/>
      <c r="G32" s="51" t="s">
        <v>49</v>
      </c>
      <c r="H32" s="109"/>
      <c r="I32" s="115"/>
      <c r="J32" s="112"/>
    </row>
    <row r="33" spans="1:10" ht="18" customHeight="1" thickTop="1" x14ac:dyDescent="0.25">
      <c r="A33" s="11"/>
      <c r="B33" s="93"/>
      <c r="C33" s="94"/>
      <c r="D33" s="130" t="s">
        <v>63</v>
      </c>
      <c r="E33" s="15"/>
      <c r="F33" s="95"/>
      <c r="G33" s="103">
        <v>26</v>
      </c>
      <c r="H33" s="131" t="s">
        <v>64</v>
      </c>
      <c r="I33" s="29"/>
      <c r="J33" s="104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E3" sqref="E3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3" t="s">
        <v>24</v>
      </c>
      <c r="B1" s="204"/>
      <c r="C1" s="204"/>
      <c r="D1" s="205"/>
      <c r="E1" s="135" t="s">
        <v>22</v>
      </c>
      <c r="F1" s="134"/>
      <c r="W1">
        <v>30.126000000000001</v>
      </c>
    </row>
    <row r="2" spans="1:26" ht="20.100000000000001" customHeight="1" x14ac:dyDescent="0.25">
      <c r="A2" s="203" t="s">
        <v>25</v>
      </c>
      <c r="B2" s="204"/>
      <c r="C2" s="204"/>
      <c r="D2" s="205"/>
      <c r="E2" s="135" t="s">
        <v>20</v>
      </c>
      <c r="F2" s="134"/>
    </row>
    <row r="3" spans="1:26" ht="20.100000000000001" customHeight="1" x14ac:dyDescent="0.25">
      <c r="A3" s="203" t="s">
        <v>26</v>
      </c>
      <c r="B3" s="204"/>
      <c r="C3" s="204"/>
      <c r="D3" s="205"/>
      <c r="E3" s="135" t="s">
        <v>361</v>
      </c>
      <c r="F3" s="134"/>
    </row>
    <row r="4" spans="1:26" x14ac:dyDescent="0.25">
      <c r="A4" s="136" t="s">
        <v>1</v>
      </c>
      <c r="B4" s="133"/>
      <c r="C4" s="133"/>
      <c r="D4" s="133"/>
      <c r="E4" s="133"/>
      <c r="F4" s="133"/>
    </row>
    <row r="5" spans="1:26" x14ac:dyDescent="0.25">
      <c r="A5" s="136" t="s">
        <v>351</v>
      </c>
      <c r="B5" s="133"/>
      <c r="C5" s="133"/>
      <c r="D5" s="133"/>
      <c r="E5" s="133"/>
      <c r="F5" s="133"/>
    </row>
    <row r="6" spans="1:26" x14ac:dyDescent="0.25">
      <c r="A6" s="133"/>
      <c r="B6" s="133"/>
      <c r="C6" s="133"/>
      <c r="D6" s="133"/>
      <c r="E6" s="133"/>
      <c r="F6" s="133"/>
    </row>
    <row r="7" spans="1:26" x14ac:dyDescent="0.25">
      <c r="A7" s="133"/>
      <c r="B7" s="133"/>
      <c r="C7" s="133"/>
      <c r="D7" s="133"/>
      <c r="E7" s="133"/>
      <c r="F7" s="133"/>
    </row>
    <row r="8" spans="1:26" x14ac:dyDescent="0.25">
      <c r="A8" s="137" t="s">
        <v>69</v>
      </c>
      <c r="B8" s="133"/>
      <c r="C8" s="133"/>
      <c r="D8" s="133"/>
      <c r="E8" s="133"/>
      <c r="F8" s="133"/>
    </row>
    <row r="9" spans="1:26" x14ac:dyDescent="0.25">
      <c r="A9" s="138" t="s">
        <v>66</v>
      </c>
      <c r="B9" s="138" t="s">
        <v>60</v>
      </c>
      <c r="C9" s="138" t="s">
        <v>61</v>
      </c>
      <c r="D9" s="138" t="s">
        <v>37</v>
      </c>
      <c r="E9" s="138" t="s">
        <v>67</v>
      </c>
      <c r="F9" s="138" t="s">
        <v>68</v>
      </c>
    </row>
    <row r="10" spans="1:26" x14ac:dyDescent="0.25">
      <c r="A10" s="145" t="s">
        <v>264</v>
      </c>
      <c r="B10" s="146"/>
      <c r="C10" s="142"/>
      <c r="D10" s="142"/>
      <c r="E10" s="143"/>
      <c r="F10" s="143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25">
      <c r="A11" s="147" t="s">
        <v>265</v>
      </c>
      <c r="B11" s="148">
        <f>'SO 4270'!L12</f>
        <v>0</v>
      </c>
      <c r="C11" s="148">
        <f>'SO 4270'!M12</f>
        <v>0</v>
      </c>
      <c r="D11" s="148">
        <f>'SO 4270'!I12</f>
        <v>0</v>
      </c>
      <c r="E11" s="149">
        <f>'SO 4270'!S12</f>
        <v>0</v>
      </c>
      <c r="F11" s="149">
        <f>'SO 4270'!V12</f>
        <v>0</v>
      </c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25">
      <c r="A12" s="2" t="s">
        <v>264</v>
      </c>
      <c r="B12" s="150">
        <f>'SO 4270'!L14</f>
        <v>0</v>
      </c>
      <c r="C12" s="150">
        <f>'SO 4270'!M14</f>
        <v>0</v>
      </c>
      <c r="D12" s="150">
        <f>'SO 4270'!I14</f>
        <v>0</v>
      </c>
      <c r="E12" s="151">
        <f>'SO 4270'!S14</f>
        <v>0</v>
      </c>
      <c r="F12" s="151">
        <f>'SO 4270'!V14</f>
        <v>0</v>
      </c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1"/>
      <c r="B13" s="140"/>
      <c r="C13" s="140"/>
      <c r="D13" s="140"/>
      <c r="E13" s="139"/>
      <c r="F13" s="139"/>
    </row>
    <row r="14" spans="1:26" x14ac:dyDescent="0.25">
      <c r="A14" s="2" t="s">
        <v>83</v>
      </c>
      <c r="B14" s="150">
        <f>'SO 4270'!L15</f>
        <v>0</v>
      </c>
      <c r="C14" s="150">
        <f>'SO 4270'!M15</f>
        <v>0</v>
      </c>
      <c r="D14" s="150">
        <f>'SO 4270'!I15</f>
        <v>0</v>
      </c>
      <c r="E14" s="151">
        <f>'SO 4270'!S15</f>
        <v>0</v>
      </c>
      <c r="F14" s="151">
        <f>'SO 4270'!V15</f>
        <v>0</v>
      </c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x14ac:dyDescent="0.25">
      <c r="A15" s="1"/>
      <c r="B15" s="140"/>
      <c r="C15" s="140"/>
      <c r="D15" s="140"/>
      <c r="E15" s="139"/>
      <c r="F15" s="139"/>
    </row>
    <row r="16" spans="1:26" x14ac:dyDescent="0.25">
      <c r="A16" s="1"/>
      <c r="B16" s="140"/>
      <c r="C16" s="140"/>
      <c r="D16" s="140"/>
      <c r="E16" s="139"/>
      <c r="F16" s="139"/>
    </row>
    <row r="17" spans="1:6" x14ac:dyDescent="0.25">
      <c r="A17" s="1"/>
      <c r="B17" s="140"/>
      <c r="C17" s="140"/>
      <c r="D17" s="140"/>
      <c r="E17" s="139"/>
      <c r="F17" s="139"/>
    </row>
    <row r="18" spans="1:6" x14ac:dyDescent="0.25">
      <c r="A18" s="1"/>
      <c r="B18" s="140"/>
      <c r="C18" s="140"/>
      <c r="D18" s="140"/>
      <c r="E18" s="139"/>
      <c r="F18" s="139"/>
    </row>
    <row r="19" spans="1:6" x14ac:dyDescent="0.25">
      <c r="A19" s="1"/>
      <c r="B19" s="140"/>
      <c r="C19" s="140"/>
      <c r="D19" s="140"/>
      <c r="E19" s="139"/>
      <c r="F19" s="139"/>
    </row>
    <row r="20" spans="1:6" x14ac:dyDescent="0.25">
      <c r="A20" s="1"/>
      <c r="B20" s="140"/>
      <c r="C20" s="140"/>
      <c r="D20" s="140"/>
      <c r="E20" s="139"/>
      <c r="F20" s="139"/>
    </row>
    <row r="21" spans="1:6" x14ac:dyDescent="0.25">
      <c r="A21" s="1"/>
      <c r="B21" s="140"/>
      <c r="C21" s="140"/>
      <c r="D21" s="140"/>
      <c r="E21" s="139"/>
      <c r="F21" s="139"/>
    </row>
    <row r="22" spans="1:6" x14ac:dyDescent="0.25">
      <c r="A22" s="1"/>
      <c r="B22" s="140"/>
      <c r="C22" s="140"/>
      <c r="D22" s="140"/>
      <c r="E22" s="139"/>
      <c r="F22" s="139"/>
    </row>
    <row r="23" spans="1:6" x14ac:dyDescent="0.25">
      <c r="A23" s="1"/>
      <c r="B23" s="140"/>
      <c r="C23" s="140"/>
      <c r="D23" s="140"/>
      <c r="E23" s="139"/>
      <c r="F23" s="139"/>
    </row>
    <row r="24" spans="1:6" x14ac:dyDescent="0.25">
      <c r="A24" s="1"/>
      <c r="B24" s="140"/>
      <c r="C24" s="140"/>
      <c r="D24" s="140"/>
      <c r="E24" s="139"/>
      <c r="F24" s="139"/>
    </row>
    <row r="25" spans="1:6" x14ac:dyDescent="0.25">
      <c r="A25" s="1"/>
      <c r="B25" s="140"/>
      <c r="C25" s="140"/>
      <c r="D25" s="140"/>
      <c r="E25" s="139"/>
      <c r="F25" s="139"/>
    </row>
    <row r="26" spans="1:6" x14ac:dyDescent="0.25">
      <c r="A26" s="1"/>
      <c r="B26" s="140"/>
      <c r="C26" s="140"/>
      <c r="D26" s="140"/>
      <c r="E26" s="139"/>
      <c r="F26" s="139"/>
    </row>
    <row r="27" spans="1:6" x14ac:dyDescent="0.25">
      <c r="A27" s="1"/>
      <c r="B27" s="140"/>
      <c r="C27" s="140"/>
      <c r="D27" s="140"/>
      <c r="E27" s="139"/>
      <c r="F27" s="139"/>
    </row>
    <row r="28" spans="1:6" x14ac:dyDescent="0.25">
      <c r="A28" s="1"/>
      <c r="B28" s="140"/>
      <c r="C28" s="140"/>
      <c r="D28" s="140"/>
      <c r="E28" s="139"/>
      <c r="F28" s="139"/>
    </row>
    <row r="29" spans="1:6" x14ac:dyDescent="0.25">
      <c r="A29" s="1"/>
      <c r="B29" s="140"/>
      <c r="C29" s="140"/>
      <c r="D29" s="140"/>
      <c r="E29" s="139"/>
      <c r="F29" s="139"/>
    </row>
    <row r="30" spans="1:6" x14ac:dyDescent="0.25">
      <c r="A30" s="1"/>
      <c r="B30" s="140"/>
      <c r="C30" s="140"/>
      <c r="D30" s="140"/>
      <c r="E30" s="139"/>
      <c r="F30" s="139"/>
    </row>
    <row r="31" spans="1:6" x14ac:dyDescent="0.25">
      <c r="A31" s="1"/>
      <c r="B31" s="140"/>
      <c r="C31" s="140"/>
      <c r="D31" s="140"/>
      <c r="E31" s="139"/>
      <c r="F31" s="139"/>
    </row>
    <row r="32" spans="1:6" x14ac:dyDescent="0.25">
      <c r="A32" s="1"/>
      <c r="B32" s="140"/>
      <c r="C32" s="140"/>
      <c r="D32" s="140"/>
      <c r="E32" s="139"/>
      <c r="F32" s="139"/>
    </row>
    <row r="33" spans="1:6" x14ac:dyDescent="0.25">
      <c r="A33" s="1"/>
      <c r="B33" s="140"/>
      <c r="C33" s="140"/>
      <c r="D33" s="140"/>
      <c r="E33" s="139"/>
      <c r="F33" s="139"/>
    </row>
    <row r="34" spans="1:6" x14ac:dyDescent="0.25">
      <c r="A34" s="1"/>
      <c r="B34" s="140"/>
      <c r="C34" s="140"/>
      <c r="D34" s="140"/>
      <c r="E34" s="139"/>
      <c r="F34" s="139"/>
    </row>
    <row r="35" spans="1:6" x14ac:dyDescent="0.25">
      <c r="A35" s="1"/>
      <c r="B35" s="140"/>
      <c r="C35" s="140"/>
      <c r="D35" s="140"/>
      <c r="E35" s="139"/>
      <c r="F35" s="139"/>
    </row>
    <row r="36" spans="1:6" x14ac:dyDescent="0.25">
      <c r="A36" s="1"/>
      <c r="B36" s="140"/>
      <c r="C36" s="140"/>
      <c r="D36" s="140"/>
      <c r="E36" s="139"/>
      <c r="F36" s="139"/>
    </row>
    <row r="37" spans="1:6" x14ac:dyDescent="0.25">
      <c r="A37" s="1"/>
      <c r="B37" s="140"/>
      <c r="C37" s="140"/>
      <c r="D37" s="140"/>
      <c r="E37" s="139"/>
      <c r="F37" s="139"/>
    </row>
    <row r="38" spans="1:6" x14ac:dyDescent="0.25">
      <c r="A38" s="1"/>
      <c r="B38" s="140"/>
      <c r="C38" s="140"/>
      <c r="D38" s="140"/>
      <c r="E38" s="139"/>
      <c r="F38" s="139"/>
    </row>
    <row r="39" spans="1:6" x14ac:dyDescent="0.25">
      <c r="A39" s="1"/>
      <c r="B39" s="140"/>
      <c r="C39" s="140"/>
      <c r="D39" s="140"/>
      <c r="E39" s="139"/>
      <c r="F39" s="139"/>
    </row>
    <row r="40" spans="1:6" x14ac:dyDescent="0.25">
      <c r="A40" s="1"/>
      <c r="B40" s="140"/>
      <c r="C40" s="140"/>
      <c r="D40" s="140"/>
      <c r="E40" s="139"/>
      <c r="F40" s="139"/>
    </row>
    <row r="41" spans="1:6" x14ac:dyDescent="0.25">
      <c r="A41" s="1"/>
      <c r="B41" s="140"/>
      <c r="C41" s="140"/>
      <c r="D41" s="140"/>
      <c r="E41" s="139"/>
      <c r="F41" s="139"/>
    </row>
    <row r="42" spans="1:6" x14ac:dyDescent="0.25">
      <c r="A42" s="1"/>
      <c r="B42" s="140"/>
      <c r="C42" s="140"/>
      <c r="D42" s="140"/>
      <c r="E42" s="139"/>
      <c r="F42" s="139"/>
    </row>
    <row r="43" spans="1:6" x14ac:dyDescent="0.25">
      <c r="A43" s="1"/>
      <c r="B43" s="140"/>
      <c r="C43" s="140"/>
      <c r="D43" s="140"/>
      <c r="E43" s="139"/>
      <c r="F43" s="139"/>
    </row>
    <row r="44" spans="1:6" x14ac:dyDescent="0.25">
      <c r="A44" s="1"/>
      <c r="B44" s="140"/>
      <c r="C44" s="140"/>
      <c r="D44" s="140"/>
      <c r="E44" s="139"/>
      <c r="F44" s="139"/>
    </row>
    <row r="45" spans="1:6" x14ac:dyDescent="0.25">
      <c r="A45" s="1"/>
      <c r="B45" s="140"/>
      <c r="C45" s="140"/>
      <c r="D45" s="140"/>
      <c r="E45" s="139"/>
      <c r="F45" s="139"/>
    </row>
    <row r="46" spans="1:6" x14ac:dyDescent="0.25">
      <c r="A46" s="1"/>
      <c r="B46" s="140"/>
      <c r="C46" s="140"/>
      <c r="D46" s="140"/>
      <c r="E46" s="139"/>
      <c r="F46" s="139"/>
    </row>
    <row r="47" spans="1:6" x14ac:dyDescent="0.25">
      <c r="A47" s="1"/>
      <c r="B47" s="140"/>
      <c r="C47" s="140"/>
      <c r="D47" s="140"/>
      <c r="E47" s="139"/>
      <c r="F47" s="139"/>
    </row>
    <row r="48" spans="1:6" x14ac:dyDescent="0.25">
      <c r="A48" s="1"/>
      <c r="B48" s="140"/>
      <c r="C48" s="140"/>
      <c r="D48" s="140"/>
      <c r="E48" s="139"/>
      <c r="F48" s="139"/>
    </row>
    <row r="49" spans="1:6" x14ac:dyDescent="0.25">
      <c r="A49" s="1"/>
      <c r="B49" s="140"/>
      <c r="C49" s="140"/>
      <c r="D49" s="140"/>
      <c r="E49" s="139"/>
      <c r="F49" s="139"/>
    </row>
    <row r="50" spans="1:6" x14ac:dyDescent="0.25">
      <c r="A50" s="1"/>
      <c r="B50" s="140"/>
      <c r="C50" s="140"/>
      <c r="D50" s="140"/>
      <c r="E50" s="139"/>
      <c r="F50" s="139"/>
    </row>
    <row r="51" spans="1:6" x14ac:dyDescent="0.25">
      <c r="A51" s="1"/>
      <c r="B51" s="140"/>
      <c r="C51" s="140"/>
      <c r="D51" s="140"/>
      <c r="E51" s="139"/>
      <c r="F51" s="139"/>
    </row>
    <row r="52" spans="1:6" x14ac:dyDescent="0.25">
      <c r="A52" s="1"/>
      <c r="B52" s="140"/>
      <c r="C52" s="140"/>
      <c r="D52" s="140"/>
      <c r="E52" s="139"/>
      <c r="F52" s="139"/>
    </row>
    <row r="53" spans="1:6" x14ac:dyDescent="0.25">
      <c r="A53" s="1"/>
      <c r="B53" s="140"/>
      <c r="C53" s="140"/>
      <c r="D53" s="140"/>
      <c r="E53" s="139"/>
      <c r="F53" s="139"/>
    </row>
    <row r="54" spans="1:6" x14ac:dyDescent="0.25">
      <c r="A54" s="1"/>
      <c r="B54" s="140"/>
      <c r="C54" s="140"/>
      <c r="D54" s="140"/>
      <c r="E54" s="139"/>
      <c r="F54" s="139"/>
    </row>
    <row r="55" spans="1:6" x14ac:dyDescent="0.25">
      <c r="A55" s="1"/>
      <c r="B55" s="140"/>
      <c r="C55" s="140"/>
      <c r="D55" s="140"/>
      <c r="E55" s="139"/>
      <c r="F55" s="139"/>
    </row>
    <row r="56" spans="1:6" x14ac:dyDescent="0.25">
      <c r="A56" s="1"/>
      <c r="B56" s="140"/>
      <c r="C56" s="140"/>
      <c r="D56" s="140"/>
      <c r="E56" s="139"/>
      <c r="F56" s="139"/>
    </row>
    <row r="57" spans="1:6" x14ac:dyDescent="0.25">
      <c r="A57" s="1"/>
      <c r="B57" s="140"/>
      <c r="C57" s="140"/>
      <c r="D57" s="140"/>
      <c r="E57" s="139"/>
      <c r="F57" s="139"/>
    </row>
    <row r="58" spans="1:6" x14ac:dyDescent="0.25">
      <c r="A58" s="1"/>
      <c r="B58" s="140"/>
      <c r="C58" s="140"/>
      <c r="D58" s="140"/>
      <c r="E58" s="139"/>
      <c r="F58" s="139"/>
    </row>
    <row r="59" spans="1:6" x14ac:dyDescent="0.25">
      <c r="A59" s="1"/>
      <c r="B59" s="140"/>
      <c r="C59" s="140"/>
      <c r="D59" s="140"/>
      <c r="E59" s="139"/>
      <c r="F59" s="139"/>
    </row>
    <row r="60" spans="1:6" x14ac:dyDescent="0.25">
      <c r="A60" s="1"/>
      <c r="B60" s="140"/>
      <c r="C60" s="140"/>
      <c r="D60" s="140"/>
      <c r="E60" s="139"/>
      <c r="F60" s="139"/>
    </row>
    <row r="61" spans="1:6" x14ac:dyDescent="0.25">
      <c r="A61" s="1"/>
      <c r="B61" s="140"/>
      <c r="C61" s="140"/>
      <c r="D61" s="140"/>
      <c r="E61" s="139"/>
      <c r="F61" s="139"/>
    </row>
    <row r="62" spans="1:6" x14ac:dyDescent="0.25">
      <c r="A62" s="1"/>
      <c r="B62" s="140"/>
      <c r="C62" s="140"/>
      <c r="D62" s="140"/>
      <c r="E62" s="139"/>
      <c r="F62" s="139"/>
    </row>
    <row r="63" spans="1:6" x14ac:dyDescent="0.25">
      <c r="A63" s="1"/>
      <c r="B63" s="140"/>
      <c r="C63" s="140"/>
      <c r="D63" s="140"/>
      <c r="E63" s="139"/>
      <c r="F63" s="139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workbookViewId="0">
      <pane ySplit="8" topLeftCell="A9" activePane="bottomLeft" state="frozen"/>
      <selection pane="bottomLeft" activeCell="P3" sqref="P3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5"/>
      <c r="B1" s="206" t="s">
        <v>24</v>
      </c>
      <c r="C1" s="207"/>
      <c r="D1" s="207"/>
      <c r="E1" s="207"/>
      <c r="F1" s="207"/>
      <c r="G1" s="207"/>
      <c r="H1" s="208"/>
      <c r="I1" s="156" t="s">
        <v>94</v>
      </c>
      <c r="J1" s="155"/>
      <c r="K1" s="3"/>
      <c r="L1" s="3"/>
      <c r="M1" s="3"/>
      <c r="N1" s="3"/>
      <c r="O1" s="3"/>
      <c r="P1" s="5" t="s">
        <v>95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5"/>
      <c r="B2" s="206" t="s">
        <v>25</v>
      </c>
      <c r="C2" s="207"/>
      <c r="D2" s="207"/>
      <c r="E2" s="207"/>
      <c r="F2" s="207"/>
      <c r="G2" s="207"/>
      <c r="H2" s="208"/>
      <c r="I2" s="156" t="s">
        <v>20</v>
      </c>
      <c r="J2" s="155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5"/>
      <c r="B3" s="206" t="s">
        <v>26</v>
      </c>
      <c r="C3" s="207"/>
      <c r="D3" s="207"/>
      <c r="E3" s="207"/>
      <c r="F3" s="207"/>
      <c r="G3" s="207"/>
      <c r="H3" s="208"/>
      <c r="I3" s="156" t="s">
        <v>96</v>
      </c>
      <c r="J3" s="155"/>
      <c r="K3" s="3"/>
      <c r="L3" s="3"/>
      <c r="M3" s="3"/>
      <c r="N3" s="3"/>
      <c r="O3" s="3"/>
      <c r="P3" s="188">
        <v>44092</v>
      </c>
      <c r="Q3" s="1"/>
      <c r="R3" s="1"/>
      <c r="S3" s="3"/>
      <c r="V3" s="3"/>
    </row>
    <row r="4" spans="1:26" x14ac:dyDescent="0.25">
      <c r="A4" s="3"/>
      <c r="B4" s="5" t="s">
        <v>97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351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2"/>
      <c r="B7" s="13" t="s">
        <v>69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"/>
      <c r="R7" s="1"/>
      <c r="S7" s="12"/>
      <c r="V7" s="12"/>
    </row>
    <row r="8" spans="1:26" ht="15.75" x14ac:dyDescent="0.25">
      <c r="A8" s="158" t="s">
        <v>84</v>
      </c>
      <c r="B8" s="158" t="s">
        <v>85</v>
      </c>
      <c r="C8" s="158" t="s">
        <v>86</v>
      </c>
      <c r="D8" s="158" t="s">
        <v>87</v>
      </c>
      <c r="E8" s="158" t="s">
        <v>88</v>
      </c>
      <c r="F8" s="158" t="s">
        <v>89</v>
      </c>
      <c r="G8" s="158" t="s">
        <v>60</v>
      </c>
      <c r="H8" s="158" t="s">
        <v>61</v>
      </c>
      <c r="I8" s="158" t="s">
        <v>90</v>
      </c>
      <c r="J8" s="158"/>
      <c r="K8" s="158"/>
      <c r="L8" s="158"/>
      <c r="M8" s="158"/>
      <c r="N8" s="158"/>
      <c r="O8" s="158"/>
      <c r="P8" s="158" t="s">
        <v>91</v>
      </c>
      <c r="Q8" s="152"/>
      <c r="R8" s="152"/>
      <c r="S8" s="158" t="s">
        <v>92</v>
      </c>
      <c r="T8" s="154"/>
      <c r="U8" s="154"/>
      <c r="V8" s="158" t="s">
        <v>93</v>
      </c>
      <c r="W8" s="153"/>
      <c r="X8" s="153"/>
      <c r="Y8" s="153"/>
      <c r="Z8" s="153"/>
    </row>
    <row r="9" spans="1:26" x14ac:dyDescent="0.25">
      <c r="A9" s="141"/>
      <c r="B9" s="141"/>
      <c r="C9" s="159"/>
      <c r="D9" s="145" t="s">
        <v>264</v>
      </c>
      <c r="E9" s="141"/>
      <c r="F9" s="160"/>
      <c r="G9" s="142"/>
      <c r="H9" s="142"/>
      <c r="I9" s="142"/>
      <c r="J9" s="141"/>
      <c r="K9" s="141"/>
      <c r="L9" s="141"/>
      <c r="M9" s="141"/>
      <c r="N9" s="141"/>
      <c r="O9" s="141"/>
      <c r="P9" s="141"/>
      <c r="Q9" s="147"/>
      <c r="R9" s="147"/>
      <c r="S9" s="141"/>
      <c r="T9" s="144"/>
      <c r="U9" s="144"/>
      <c r="V9" s="141"/>
      <c r="W9" s="144"/>
      <c r="X9" s="144"/>
      <c r="Y9" s="144"/>
      <c r="Z9" s="144"/>
    </row>
    <row r="10" spans="1:26" x14ac:dyDescent="0.25">
      <c r="A10" s="147"/>
      <c r="B10" s="147"/>
      <c r="C10" s="147"/>
      <c r="D10" s="147" t="s">
        <v>265</v>
      </c>
      <c r="E10" s="147"/>
      <c r="F10" s="161"/>
      <c r="G10" s="148"/>
      <c r="H10" s="148"/>
      <c r="I10" s="148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4"/>
      <c r="U10" s="144"/>
      <c r="V10" s="147"/>
      <c r="W10" s="144"/>
      <c r="X10" s="144"/>
      <c r="Y10" s="144"/>
      <c r="Z10" s="144"/>
    </row>
    <row r="11" spans="1:26" ht="24.95" customHeight="1" x14ac:dyDescent="0.25">
      <c r="A11" s="165"/>
      <c r="B11" s="162" t="s">
        <v>266</v>
      </c>
      <c r="C11" s="166" t="s">
        <v>352</v>
      </c>
      <c r="D11" s="162" t="s">
        <v>353</v>
      </c>
      <c r="E11" s="162" t="s">
        <v>269</v>
      </c>
      <c r="F11" s="163">
        <v>1</v>
      </c>
      <c r="G11" s="164">
        <v>0</v>
      </c>
      <c r="H11" s="164">
        <v>0</v>
      </c>
      <c r="I11" s="164">
        <f>ROUND(F11*(G11+H11),2)</f>
        <v>0</v>
      </c>
      <c r="J11" s="162">
        <f>ROUND(F11*(N11),2)</f>
        <v>621.19000000000005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621.19000000000005</v>
      </c>
      <c r="O11" s="1"/>
      <c r="P11" s="157"/>
      <c r="Q11" s="157"/>
      <c r="R11" s="157"/>
      <c r="S11" s="147"/>
      <c r="V11" s="161"/>
      <c r="Z11">
        <v>0</v>
      </c>
    </row>
    <row r="12" spans="1:26" x14ac:dyDescent="0.25">
      <c r="A12" s="147"/>
      <c r="B12" s="147"/>
      <c r="C12" s="147"/>
      <c r="D12" s="147" t="s">
        <v>265</v>
      </c>
      <c r="E12" s="147"/>
      <c r="F12" s="161"/>
      <c r="G12" s="150">
        <f>ROUND((SUM(L10:L11))/1,2)</f>
        <v>0</v>
      </c>
      <c r="H12" s="150">
        <f>ROUND((SUM(M10:M11))/1,2)</f>
        <v>0</v>
      </c>
      <c r="I12" s="150">
        <f>ROUND((SUM(I10:I11))/1,2)</f>
        <v>0</v>
      </c>
      <c r="J12" s="147"/>
      <c r="K12" s="147"/>
      <c r="L12" s="147">
        <f>ROUND((SUM(L10:L11))/1,2)</f>
        <v>0</v>
      </c>
      <c r="M12" s="147">
        <f>ROUND((SUM(M10:M11))/1,2)</f>
        <v>0</v>
      </c>
      <c r="N12" s="147"/>
      <c r="O12" s="147"/>
      <c r="P12" s="167"/>
      <c r="Q12" s="1"/>
      <c r="R12" s="1"/>
      <c r="S12" s="167">
        <f>ROUND((SUM(S10:S11))/1,2)</f>
        <v>0</v>
      </c>
      <c r="T12" s="169"/>
      <c r="U12" s="169"/>
      <c r="V12" s="2">
        <f>ROUND((SUM(V10:V11))/1,2)</f>
        <v>0</v>
      </c>
    </row>
    <row r="13" spans="1:26" x14ac:dyDescent="0.25">
      <c r="A13" s="1"/>
      <c r="B13" s="1"/>
      <c r="C13" s="1"/>
      <c r="D13" s="1"/>
      <c r="E13" s="1"/>
      <c r="F13" s="157"/>
      <c r="G13" s="140"/>
      <c r="H13" s="140"/>
      <c r="I13" s="140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47"/>
      <c r="B14" s="147"/>
      <c r="C14" s="147"/>
      <c r="D14" s="2" t="s">
        <v>264</v>
      </c>
      <c r="E14" s="147"/>
      <c r="F14" s="161"/>
      <c r="G14" s="150">
        <f>ROUND((SUM(L9:L13))/2,2)</f>
        <v>0</v>
      </c>
      <c r="H14" s="150">
        <f>ROUND((SUM(M9:M13))/2,2)</f>
        <v>0</v>
      </c>
      <c r="I14" s="150">
        <f>ROUND((SUM(I9:I13))/2,2)</f>
        <v>0</v>
      </c>
      <c r="J14" s="147"/>
      <c r="K14" s="147"/>
      <c r="L14" s="147">
        <f>ROUND((SUM(L9:L13))/2,2)</f>
        <v>0</v>
      </c>
      <c r="M14" s="147">
        <f>ROUND((SUM(M9:M13))/2,2)</f>
        <v>0</v>
      </c>
      <c r="N14" s="147"/>
      <c r="O14" s="147"/>
      <c r="P14" s="167"/>
      <c r="Q14" s="1"/>
      <c r="R14" s="1"/>
      <c r="S14" s="167">
        <f>ROUND((SUM(S9:S13))/2,2)</f>
        <v>0</v>
      </c>
      <c r="V14" s="2">
        <f>ROUND((SUM(V9:V13))/2,2)</f>
        <v>0</v>
      </c>
    </row>
    <row r="15" spans="1:26" x14ac:dyDescent="0.25">
      <c r="A15" s="170"/>
      <c r="B15" s="170"/>
      <c r="C15" s="170"/>
      <c r="D15" s="170" t="s">
        <v>83</v>
      </c>
      <c r="E15" s="170"/>
      <c r="F15" s="171"/>
      <c r="G15" s="172">
        <f>ROUND((SUM(L9:L14))/3,2)</f>
        <v>0</v>
      </c>
      <c r="H15" s="172">
        <f>ROUND((SUM(M9:M14))/3,2)</f>
        <v>0</v>
      </c>
      <c r="I15" s="172">
        <f>ROUND((SUM(I9:I14))/3,2)</f>
        <v>0</v>
      </c>
      <c r="J15" s="170"/>
      <c r="K15" s="170">
        <f>ROUND((SUM(K9:K14))/3,2)</f>
        <v>0</v>
      </c>
      <c r="L15" s="170">
        <f>ROUND((SUM(L9:L14))/3,2)</f>
        <v>0</v>
      </c>
      <c r="M15" s="170">
        <f>ROUND((SUM(M9:M14))/3,2)</f>
        <v>0</v>
      </c>
      <c r="N15" s="170"/>
      <c r="O15" s="170"/>
      <c r="P15" s="171"/>
      <c r="Q15" s="170"/>
      <c r="R15" s="170"/>
      <c r="S15" s="171">
        <f>ROUND((SUM(S9:S14))/3,2)</f>
        <v>0</v>
      </c>
      <c r="T15" s="173"/>
      <c r="U15" s="173"/>
      <c r="V15" s="170">
        <f>ROUND((SUM(V9:V14))/3,2)</f>
        <v>0</v>
      </c>
      <c r="Z15">
        <f>(SUM(Z9:Z14))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REKONŠTRUKCIA HASIČSKEJ ZBROJNICE A GARÁŽ PRE HASIČSKÉ AUTO / SO 02 : GARÁŽ PRE HASIČSKÉ AUTO - ELEKTROINŠTALÁCIA  S PRÍPOJKOU</oddHeader>
    <oddFooter>&amp;RStrana &amp;P z &amp;N    &amp;L&amp;7Spracované systémom Systematic®pyramida.wsn, tel.: 051 77 10 585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17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00" t="s">
        <v>1</v>
      </c>
      <c r="C2" s="201"/>
      <c r="D2" s="201"/>
      <c r="E2" s="201"/>
      <c r="F2" s="201"/>
      <c r="G2" s="201"/>
      <c r="H2" s="201"/>
      <c r="I2" s="201"/>
      <c r="J2" s="202"/>
    </row>
    <row r="3" spans="1:23" ht="18" customHeight="1" x14ac:dyDescent="0.25">
      <c r="A3" s="11"/>
      <c r="B3" s="34" t="s">
        <v>354</v>
      </c>
      <c r="C3" s="35"/>
      <c r="D3" s="36"/>
      <c r="E3" s="36"/>
      <c r="F3" s="36"/>
      <c r="G3" s="16"/>
      <c r="H3" s="16"/>
      <c r="I3" s="37" t="s">
        <v>18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20</v>
      </c>
      <c r="J4" s="30"/>
    </row>
    <row r="5" spans="1:23" ht="18" customHeight="1" thickBot="1" x14ac:dyDescent="0.3">
      <c r="A5" s="11"/>
      <c r="B5" s="38" t="s">
        <v>21</v>
      </c>
      <c r="C5" s="19"/>
      <c r="D5" s="16"/>
      <c r="E5" s="16"/>
      <c r="F5" s="39" t="s">
        <v>22</v>
      </c>
      <c r="G5" s="16"/>
      <c r="H5" s="16"/>
      <c r="I5" s="37" t="s">
        <v>23</v>
      </c>
      <c r="J5" s="189">
        <v>44092</v>
      </c>
    </row>
    <row r="6" spans="1:23" ht="20.100000000000001" customHeight="1" thickTop="1" x14ac:dyDescent="0.25">
      <c r="A6" s="11"/>
      <c r="B6" s="194" t="s">
        <v>24</v>
      </c>
      <c r="C6" s="195"/>
      <c r="D6" s="195"/>
      <c r="E6" s="195"/>
      <c r="F6" s="195"/>
      <c r="G6" s="195"/>
      <c r="H6" s="195"/>
      <c r="I6" s="195"/>
      <c r="J6" s="196"/>
    </row>
    <row r="7" spans="1:23" ht="18" customHeight="1" x14ac:dyDescent="0.25">
      <c r="A7" s="11"/>
      <c r="B7" s="48" t="s">
        <v>27</v>
      </c>
      <c r="C7" s="41"/>
      <c r="D7" s="17"/>
      <c r="E7" s="17"/>
      <c r="F7" s="17"/>
      <c r="G7" s="49" t="s">
        <v>28</v>
      </c>
      <c r="H7" s="17"/>
      <c r="I7" s="28"/>
      <c r="J7" s="42"/>
    </row>
    <row r="8" spans="1:23" ht="20.100000000000001" customHeight="1" x14ac:dyDescent="0.25">
      <c r="A8" s="11"/>
      <c r="B8" s="197" t="s">
        <v>25</v>
      </c>
      <c r="C8" s="198"/>
      <c r="D8" s="198"/>
      <c r="E8" s="198"/>
      <c r="F8" s="198"/>
      <c r="G8" s="198"/>
      <c r="H8" s="198"/>
      <c r="I8" s="198"/>
      <c r="J8" s="199"/>
    </row>
    <row r="9" spans="1:23" ht="18" customHeight="1" x14ac:dyDescent="0.25">
      <c r="A9" s="11"/>
      <c r="B9" s="38" t="s">
        <v>31</v>
      </c>
      <c r="C9" s="19"/>
      <c r="D9" s="16"/>
      <c r="E9" s="16"/>
      <c r="F9" s="16"/>
      <c r="G9" s="39" t="s">
        <v>32</v>
      </c>
      <c r="H9" s="16"/>
      <c r="I9" s="27"/>
      <c r="J9" s="30"/>
    </row>
    <row r="10" spans="1:23" ht="20.100000000000001" customHeight="1" x14ac:dyDescent="0.25">
      <c r="A10" s="11"/>
      <c r="B10" s="197" t="s">
        <v>26</v>
      </c>
      <c r="C10" s="198"/>
      <c r="D10" s="198"/>
      <c r="E10" s="198"/>
      <c r="F10" s="198"/>
      <c r="G10" s="198"/>
      <c r="H10" s="198"/>
      <c r="I10" s="198"/>
      <c r="J10" s="199"/>
    </row>
    <row r="11" spans="1:23" ht="18" customHeight="1" thickBot="1" x14ac:dyDescent="0.3">
      <c r="A11" s="11"/>
      <c r="B11" s="38" t="s">
        <v>29</v>
      </c>
      <c r="C11" s="19"/>
      <c r="D11" s="16"/>
      <c r="E11" s="16"/>
      <c r="F11" s="16"/>
      <c r="G11" s="39" t="s">
        <v>30</v>
      </c>
      <c r="H11" s="16"/>
      <c r="I11" s="27"/>
      <c r="J11" s="30"/>
    </row>
    <row r="12" spans="1:23" ht="18" customHeight="1" thickTop="1" x14ac:dyDescent="0.25">
      <c r="A12" s="11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25">
      <c r="A13" s="11"/>
      <c r="B13" s="40"/>
      <c r="C13" s="41"/>
      <c r="D13" s="17"/>
      <c r="E13" s="17"/>
      <c r="F13" s="17"/>
      <c r="G13" s="17"/>
      <c r="H13" s="17"/>
      <c r="I13" s="28"/>
      <c r="J13" s="42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33</v>
      </c>
      <c r="C15" s="83" t="s">
        <v>6</v>
      </c>
      <c r="D15" s="83" t="s">
        <v>60</v>
      </c>
      <c r="E15" s="84" t="s">
        <v>61</v>
      </c>
      <c r="F15" s="97" t="s">
        <v>62</v>
      </c>
      <c r="G15" s="50" t="s">
        <v>38</v>
      </c>
      <c r="H15" s="53" t="s">
        <v>39</v>
      </c>
      <c r="I15" s="26"/>
      <c r="J15" s="47"/>
    </row>
    <row r="16" spans="1:23" ht="18" customHeight="1" x14ac:dyDescent="0.25">
      <c r="A16" s="11"/>
      <c r="B16" s="85">
        <v>1</v>
      </c>
      <c r="C16" s="86" t="s">
        <v>34</v>
      </c>
      <c r="D16" s="87"/>
      <c r="E16" s="88"/>
      <c r="F16" s="98"/>
      <c r="G16" s="51">
        <v>6</v>
      </c>
      <c r="H16" s="107" t="s">
        <v>40</v>
      </c>
      <c r="I16" s="118"/>
      <c r="J16" s="110">
        <v>0</v>
      </c>
    </row>
    <row r="17" spans="1:26" ht="18" customHeight="1" x14ac:dyDescent="0.25">
      <c r="A17" s="11"/>
      <c r="B17" s="58">
        <v>2</v>
      </c>
      <c r="C17" s="62" t="s">
        <v>35</v>
      </c>
      <c r="D17" s="69"/>
      <c r="E17" s="67"/>
      <c r="F17" s="72"/>
      <c r="G17" s="52">
        <v>7</v>
      </c>
      <c r="H17" s="108" t="s">
        <v>41</v>
      </c>
      <c r="I17" s="118"/>
      <c r="J17" s="111">
        <f>'SO 4271'!Z15</f>
        <v>0</v>
      </c>
    </row>
    <row r="18" spans="1:26" ht="18" customHeight="1" x14ac:dyDescent="0.25">
      <c r="A18" s="11"/>
      <c r="B18" s="59">
        <v>3</v>
      </c>
      <c r="C18" s="63" t="s">
        <v>36</v>
      </c>
      <c r="D18" s="70">
        <f>'Rekap 4271'!B12</f>
        <v>0</v>
      </c>
      <c r="E18" s="68">
        <f>'Rekap 4271'!C12</f>
        <v>0</v>
      </c>
      <c r="F18" s="73">
        <f>'Rekap 4271'!D12</f>
        <v>0</v>
      </c>
      <c r="G18" s="52">
        <v>8</v>
      </c>
      <c r="H18" s="108" t="s">
        <v>42</v>
      </c>
      <c r="I18" s="118"/>
      <c r="J18" s="111">
        <v>0</v>
      </c>
    </row>
    <row r="19" spans="1:26" ht="18" customHeight="1" x14ac:dyDescent="0.25">
      <c r="A19" s="11"/>
      <c r="B19" s="59">
        <v>4</v>
      </c>
      <c r="C19" s="64"/>
      <c r="D19" s="70"/>
      <c r="E19" s="68"/>
      <c r="F19" s="73"/>
      <c r="G19" s="52">
        <v>9</v>
      </c>
      <c r="H19" s="116"/>
      <c r="I19" s="118"/>
      <c r="J19" s="117"/>
    </row>
    <row r="20" spans="1:26" ht="18" customHeight="1" thickBot="1" x14ac:dyDescent="0.3">
      <c r="A20" s="11"/>
      <c r="B20" s="59">
        <v>5</v>
      </c>
      <c r="C20" s="65" t="s">
        <v>37</v>
      </c>
      <c r="D20" s="71"/>
      <c r="E20" s="92"/>
      <c r="F20" s="99">
        <f>SUM(F16:F19)</f>
        <v>0</v>
      </c>
      <c r="G20" s="52">
        <v>10</v>
      </c>
      <c r="H20" s="108" t="s">
        <v>37</v>
      </c>
      <c r="I20" s="120"/>
      <c r="J20" s="91">
        <f>SUM(J16:J19)</f>
        <v>0</v>
      </c>
    </row>
    <row r="21" spans="1:26" ht="18" customHeight="1" thickTop="1" x14ac:dyDescent="0.25">
      <c r="A21" s="11"/>
      <c r="B21" s="56" t="s">
        <v>50</v>
      </c>
      <c r="C21" s="60" t="s">
        <v>7</v>
      </c>
      <c r="D21" s="66"/>
      <c r="E21" s="18"/>
      <c r="F21" s="90"/>
      <c r="G21" s="56" t="s">
        <v>56</v>
      </c>
      <c r="H21" s="53" t="s">
        <v>7</v>
      </c>
      <c r="I21" s="28"/>
      <c r="J21" s="121"/>
    </row>
    <row r="22" spans="1:26" ht="18" customHeight="1" x14ac:dyDescent="0.25">
      <c r="A22" s="11"/>
      <c r="B22" s="51">
        <v>11</v>
      </c>
      <c r="C22" s="54" t="s">
        <v>51</v>
      </c>
      <c r="D22" s="78"/>
      <c r="E22" s="80" t="s">
        <v>54</v>
      </c>
      <c r="F22" s="72">
        <f>((F16*U22*0)+(F17*V22*0)+(F18*W22*0))/100</f>
        <v>0</v>
      </c>
      <c r="G22" s="51">
        <v>16</v>
      </c>
      <c r="H22" s="107" t="s">
        <v>57</v>
      </c>
      <c r="I22" s="119" t="s">
        <v>54</v>
      </c>
      <c r="J22" s="110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2">
        <v>12</v>
      </c>
      <c r="C23" s="55" t="s">
        <v>52</v>
      </c>
      <c r="D23" s="57"/>
      <c r="E23" s="80" t="s">
        <v>55</v>
      </c>
      <c r="F23" s="73">
        <f>((F16*U23*0)+(F17*V23*0)+(F18*W23*0))/100</f>
        <v>0</v>
      </c>
      <c r="G23" s="52">
        <v>17</v>
      </c>
      <c r="H23" s="108" t="s">
        <v>58</v>
      </c>
      <c r="I23" s="119" t="s">
        <v>54</v>
      </c>
      <c r="J23" s="111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2">
        <v>13</v>
      </c>
      <c r="C24" s="55" t="s">
        <v>53</v>
      </c>
      <c r="D24" s="57"/>
      <c r="E24" s="80" t="s">
        <v>54</v>
      </c>
      <c r="F24" s="73">
        <f>((F16*U24*0)+(F17*V24*0)+(F18*W24*0))/100</f>
        <v>0</v>
      </c>
      <c r="G24" s="52">
        <v>18</v>
      </c>
      <c r="H24" s="108" t="s">
        <v>59</v>
      </c>
      <c r="I24" s="119" t="s">
        <v>55</v>
      </c>
      <c r="J24" s="111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2">
        <v>14</v>
      </c>
      <c r="C25" s="19"/>
      <c r="D25" s="57"/>
      <c r="E25" s="81"/>
      <c r="F25" s="79"/>
      <c r="G25" s="52">
        <v>19</v>
      </c>
      <c r="H25" s="116"/>
      <c r="I25" s="118"/>
      <c r="J25" s="117"/>
    </row>
    <row r="26" spans="1:26" ht="18" customHeight="1" thickBot="1" x14ac:dyDescent="0.3">
      <c r="A26" s="11"/>
      <c r="B26" s="52">
        <v>15</v>
      </c>
      <c r="C26" s="55"/>
      <c r="D26" s="57"/>
      <c r="E26" s="57"/>
      <c r="F26" s="100"/>
      <c r="G26" s="52">
        <v>20</v>
      </c>
      <c r="H26" s="108" t="s">
        <v>37</v>
      </c>
      <c r="I26" s="120"/>
      <c r="J26" s="91">
        <f>SUM(J22:J25)+SUM(F22:F25)</f>
        <v>0</v>
      </c>
    </row>
    <row r="27" spans="1:26" ht="18" customHeight="1" thickTop="1" x14ac:dyDescent="0.25">
      <c r="A27" s="11"/>
      <c r="B27" s="93"/>
      <c r="C27" s="132" t="s">
        <v>65</v>
      </c>
      <c r="D27" s="125"/>
      <c r="E27" s="94"/>
      <c r="F27" s="29"/>
      <c r="G27" s="101" t="s">
        <v>43</v>
      </c>
      <c r="H27" s="96" t="s">
        <v>44</v>
      </c>
      <c r="I27" s="28"/>
      <c r="J27" s="31"/>
    </row>
    <row r="28" spans="1:26" ht="18" customHeight="1" x14ac:dyDescent="0.25">
      <c r="A28" s="11"/>
      <c r="B28" s="25"/>
      <c r="C28" s="123"/>
      <c r="D28" s="126"/>
      <c r="E28" s="21"/>
      <c r="F28" s="11"/>
      <c r="G28" s="102">
        <v>21</v>
      </c>
      <c r="H28" s="106" t="s">
        <v>45</v>
      </c>
      <c r="I28" s="113"/>
      <c r="J28" s="89">
        <f>F20+J20+F26+J26</f>
        <v>0</v>
      </c>
    </row>
    <row r="29" spans="1:26" ht="18" customHeight="1" x14ac:dyDescent="0.25">
      <c r="A29" s="11"/>
      <c r="B29" s="74"/>
      <c r="C29" s="124"/>
      <c r="D29" s="127"/>
      <c r="E29" s="21"/>
      <c r="F29" s="11"/>
      <c r="G29" s="51">
        <v>22</v>
      </c>
      <c r="H29" s="107" t="s">
        <v>46</v>
      </c>
      <c r="I29" s="114">
        <f>J28-SUM('SO 4271'!K9:'SO 4271'!K14)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18"/>
      <c r="E30" s="21"/>
      <c r="F30" s="11"/>
      <c r="G30" s="52">
        <v>23</v>
      </c>
      <c r="H30" s="108" t="s">
        <v>47</v>
      </c>
      <c r="I30" s="80">
        <f>SUM('SO 4271'!K9:'SO 4271'!K14)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28"/>
      <c r="D31" s="129"/>
      <c r="E31" s="21"/>
      <c r="F31" s="11"/>
      <c r="G31" s="102">
        <v>24</v>
      </c>
      <c r="H31" s="106" t="s">
        <v>48</v>
      </c>
      <c r="I31" s="105"/>
      <c r="J31" s="122">
        <f>SUM(J28:J30)</f>
        <v>0</v>
      </c>
    </row>
    <row r="32" spans="1:26" ht="18" customHeight="1" thickBot="1" x14ac:dyDescent="0.3">
      <c r="A32" s="11"/>
      <c r="B32" s="40"/>
      <c r="C32" s="109"/>
      <c r="D32" s="115"/>
      <c r="E32" s="75"/>
      <c r="F32" s="76"/>
      <c r="G32" s="51" t="s">
        <v>49</v>
      </c>
      <c r="H32" s="109"/>
      <c r="I32" s="115"/>
      <c r="J32" s="112"/>
    </row>
    <row r="33" spans="1:10" ht="18" customHeight="1" thickTop="1" x14ac:dyDescent="0.25">
      <c r="A33" s="11"/>
      <c r="B33" s="93"/>
      <c r="C33" s="94"/>
      <c r="D33" s="130" t="s">
        <v>63</v>
      </c>
      <c r="E33" s="15"/>
      <c r="F33" s="95"/>
      <c r="G33" s="103">
        <v>26</v>
      </c>
      <c r="H33" s="131" t="s">
        <v>64</v>
      </c>
      <c r="I33" s="29"/>
      <c r="J33" s="104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E3" sqref="E3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3" t="s">
        <v>24</v>
      </c>
      <c r="B1" s="204"/>
      <c r="C1" s="204"/>
      <c r="D1" s="205"/>
      <c r="E1" s="135" t="s">
        <v>22</v>
      </c>
      <c r="F1" s="134"/>
      <c r="W1">
        <v>30.126000000000001</v>
      </c>
    </row>
    <row r="2" spans="1:26" ht="20.100000000000001" customHeight="1" x14ac:dyDescent="0.25">
      <c r="A2" s="203" t="s">
        <v>25</v>
      </c>
      <c r="B2" s="204"/>
      <c r="C2" s="204"/>
      <c r="D2" s="205"/>
      <c r="E2" s="135" t="s">
        <v>20</v>
      </c>
      <c r="F2" s="134"/>
    </row>
    <row r="3" spans="1:26" ht="20.100000000000001" customHeight="1" x14ac:dyDescent="0.25">
      <c r="A3" s="203" t="s">
        <v>26</v>
      </c>
      <c r="B3" s="204"/>
      <c r="C3" s="204"/>
      <c r="D3" s="205"/>
      <c r="E3" s="135" t="s">
        <v>361</v>
      </c>
      <c r="F3" s="134"/>
    </row>
    <row r="4" spans="1:26" x14ac:dyDescent="0.25">
      <c r="A4" s="136" t="s">
        <v>1</v>
      </c>
      <c r="B4" s="133"/>
      <c r="C4" s="133"/>
      <c r="D4" s="133"/>
      <c r="E4" s="133"/>
      <c r="F4" s="133"/>
    </row>
    <row r="5" spans="1:26" x14ac:dyDescent="0.25">
      <c r="A5" s="136" t="s">
        <v>354</v>
      </c>
      <c r="B5" s="133"/>
      <c r="C5" s="133"/>
      <c r="D5" s="133"/>
      <c r="E5" s="133"/>
      <c r="F5" s="133"/>
    </row>
    <row r="6" spans="1:26" x14ac:dyDescent="0.25">
      <c r="A6" s="133"/>
      <c r="B6" s="133"/>
      <c r="C6" s="133"/>
      <c r="D6" s="133"/>
      <c r="E6" s="133"/>
      <c r="F6" s="133"/>
    </row>
    <row r="7" spans="1:26" x14ac:dyDescent="0.25">
      <c r="A7" s="133"/>
      <c r="B7" s="133"/>
      <c r="C7" s="133"/>
      <c r="D7" s="133"/>
      <c r="E7" s="133"/>
      <c r="F7" s="133"/>
    </row>
    <row r="8" spans="1:26" x14ac:dyDescent="0.25">
      <c r="A8" s="137" t="s">
        <v>69</v>
      </c>
      <c r="B8" s="133"/>
      <c r="C8" s="133"/>
      <c r="D8" s="133"/>
      <c r="E8" s="133"/>
      <c r="F8" s="133"/>
    </row>
    <row r="9" spans="1:26" x14ac:dyDescent="0.25">
      <c r="A9" s="138" t="s">
        <v>66</v>
      </c>
      <c r="B9" s="138" t="s">
        <v>60</v>
      </c>
      <c r="C9" s="138" t="s">
        <v>61</v>
      </c>
      <c r="D9" s="138" t="s">
        <v>37</v>
      </c>
      <c r="E9" s="138" t="s">
        <v>67</v>
      </c>
      <c r="F9" s="138" t="s">
        <v>68</v>
      </c>
    </row>
    <row r="10" spans="1:26" x14ac:dyDescent="0.25">
      <c r="A10" s="145" t="s">
        <v>264</v>
      </c>
      <c r="B10" s="146"/>
      <c r="C10" s="142"/>
      <c r="D10" s="142"/>
      <c r="E10" s="143"/>
      <c r="F10" s="143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25">
      <c r="A11" s="147" t="s">
        <v>265</v>
      </c>
      <c r="B11" s="148">
        <f>'SO 4271'!L12</f>
        <v>0</v>
      </c>
      <c r="C11" s="148">
        <f>'SO 4271'!M12</f>
        <v>0</v>
      </c>
      <c r="D11" s="148">
        <f>'SO 4271'!I12</f>
        <v>0</v>
      </c>
      <c r="E11" s="149">
        <f>'SO 4271'!S12</f>
        <v>0</v>
      </c>
      <c r="F11" s="149">
        <f>'SO 4271'!V12</f>
        <v>0</v>
      </c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25">
      <c r="A12" s="2" t="s">
        <v>264</v>
      </c>
      <c r="B12" s="150">
        <f>'SO 4271'!L14</f>
        <v>0</v>
      </c>
      <c r="C12" s="150">
        <f>'SO 4271'!M14</f>
        <v>0</v>
      </c>
      <c r="D12" s="150">
        <f>'SO 4271'!I14</f>
        <v>0</v>
      </c>
      <c r="E12" s="151">
        <f>'SO 4271'!S14</f>
        <v>0</v>
      </c>
      <c r="F12" s="151">
        <f>'SO 4271'!V14</f>
        <v>0</v>
      </c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1"/>
      <c r="B13" s="140"/>
      <c r="C13" s="140"/>
      <c r="D13" s="140"/>
      <c r="E13" s="139"/>
      <c r="F13" s="139"/>
    </row>
    <row r="14" spans="1:26" x14ac:dyDescent="0.25">
      <c r="A14" s="2" t="s">
        <v>83</v>
      </c>
      <c r="B14" s="150">
        <f>'SO 4271'!L15</f>
        <v>0</v>
      </c>
      <c r="C14" s="150">
        <f>'SO 4271'!M15</f>
        <v>0</v>
      </c>
      <c r="D14" s="150">
        <f>'SO 4271'!I15</f>
        <v>0</v>
      </c>
      <c r="E14" s="151">
        <f>'SO 4271'!S15</f>
        <v>0</v>
      </c>
      <c r="F14" s="151">
        <f>'SO 4271'!V15</f>
        <v>0</v>
      </c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x14ac:dyDescent="0.25">
      <c r="A15" s="1"/>
      <c r="B15" s="140"/>
      <c r="C15" s="140"/>
      <c r="D15" s="140"/>
      <c r="E15" s="139"/>
      <c r="F15" s="139"/>
    </row>
    <row r="16" spans="1:26" x14ac:dyDescent="0.25">
      <c r="A16" s="1"/>
      <c r="B16" s="140"/>
      <c r="C16" s="140"/>
      <c r="D16" s="140"/>
      <c r="E16" s="139"/>
      <c r="F16" s="139"/>
    </row>
    <row r="17" spans="1:6" x14ac:dyDescent="0.25">
      <c r="A17" s="1"/>
      <c r="B17" s="140"/>
      <c r="C17" s="140"/>
      <c r="D17" s="140"/>
      <c r="E17" s="139"/>
      <c r="F17" s="139"/>
    </row>
    <row r="18" spans="1:6" x14ac:dyDescent="0.25">
      <c r="A18" s="1"/>
      <c r="B18" s="140"/>
      <c r="C18" s="140"/>
      <c r="D18" s="140"/>
      <c r="E18" s="139"/>
      <c r="F18" s="139"/>
    </row>
    <row r="19" spans="1:6" x14ac:dyDescent="0.25">
      <c r="A19" s="1"/>
      <c r="B19" s="140"/>
      <c r="C19" s="140"/>
      <c r="D19" s="140"/>
      <c r="E19" s="139"/>
      <c r="F19" s="139"/>
    </row>
    <row r="20" spans="1:6" x14ac:dyDescent="0.25">
      <c r="A20" s="1"/>
      <c r="B20" s="140"/>
      <c r="C20" s="140"/>
      <c r="D20" s="140"/>
      <c r="E20" s="139"/>
      <c r="F20" s="139"/>
    </row>
    <row r="21" spans="1:6" x14ac:dyDescent="0.25">
      <c r="A21" s="1"/>
      <c r="B21" s="140"/>
      <c r="C21" s="140"/>
      <c r="D21" s="140"/>
      <c r="E21" s="139"/>
      <c r="F21" s="139"/>
    </row>
    <row r="22" spans="1:6" x14ac:dyDescent="0.25">
      <c r="A22" s="1"/>
      <c r="B22" s="140"/>
      <c r="C22" s="140"/>
      <c r="D22" s="140"/>
      <c r="E22" s="139"/>
      <c r="F22" s="139"/>
    </row>
    <row r="23" spans="1:6" x14ac:dyDescent="0.25">
      <c r="A23" s="1"/>
      <c r="B23" s="140"/>
      <c r="C23" s="140"/>
      <c r="D23" s="140"/>
      <c r="E23" s="139"/>
      <c r="F23" s="139"/>
    </row>
    <row r="24" spans="1:6" x14ac:dyDescent="0.25">
      <c r="A24" s="1"/>
      <c r="B24" s="140"/>
      <c r="C24" s="140"/>
      <c r="D24" s="140"/>
      <c r="E24" s="139"/>
      <c r="F24" s="139"/>
    </row>
    <row r="25" spans="1:6" x14ac:dyDescent="0.25">
      <c r="A25" s="1"/>
      <c r="B25" s="140"/>
      <c r="C25" s="140"/>
      <c r="D25" s="140"/>
      <c r="E25" s="139"/>
      <c r="F25" s="139"/>
    </row>
    <row r="26" spans="1:6" x14ac:dyDescent="0.25">
      <c r="A26" s="1"/>
      <c r="B26" s="140"/>
      <c r="C26" s="140"/>
      <c r="D26" s="140"/>
      <c r="E26" s="139"/>
      <c r="F26" s="139"/>
    </row>
    <row r="27" spans="1:6" x14ac:dyDescent="0.25">
      <c r="A27" s="1"/>
      <c r="B27" s="140"/>
      <c r="C27" s="140"/>
      <c r="D27" s="140"/>
      <c r="E27" s="139"/>
      <c r="F27" s="139"/>
    </row>
    <row r="28" spans="1:6" x14ac:dyDescent="0.25">
      <c r="A28" s="1"/>
      <c r="B28" s="140"/>
      <c r="C28" s="140"/>
      <c r="D28" s="140"/>
      <c r="E28" s="139"/>
      <c r="F28" s="139"/>
    </row>
    <row r="29" spans="1:6" x14ac:dyDescent="0.25">
      <c r="A29" s="1"/>
      <c r="B29" s="140"/>
      <c r="C29" s="140"/>
      <c r="D29" s="140"/>
      <c r="E29" s="139"/>
      <c r="F29" s="139"/>
    </row>
    <row r="30" spans="1:6" x14ac:dyDescent="0.25">
      <c r="A30" s="1"/>
      <c r="B30" s="140"/>
      <c r="C30" s="140"/>
      <c r="D30" s="140"/>
      <c r="E30" s="139"/>
      <c r="F30" s="139"/>
    </row>
    <row r="31" spans="1:6" x14ac:dyDescent="0.25">
      <c r="A31" s="1"/>
      <c r="B31" s="140"/>
      <c r="C31" s="140"/>
      <c r="D31" s="140"/>
      <c r="E31" s="139"/>
      <c r="F31" s="139"/>
    </row>
    <row r="32" spans="1:6" x14ac:dyDescent="0.25">
      <c r="A32" s="1"/>
      <c r="B32" s="140"/>
      <c r="C32" s="140"/>
      <c r="D32" s="140"/>
      <c r="E32" s="139"/>
      <c r="F32" s="139"/>
    </row>
    <row r="33" spans="1:6" x14ac:dyDescent="0.25">
      <c r="A33" s="1"/>
      <c r="B33" s="140"/>
      <c r="C33" s="140"/>
      <c r="D33" s="140"/>
      <c r="E33" s="139"/>
      <c r="F33" s="139"/>
    </row>
    <row r="34" spans="1:6" x14ac:dyDescent="0.25">
      <c r="A34" s="1"/>
      <c r="B34" s="140"/>
      <c r="C34" s="140"/>
      <c r="D34" s="140"/>
      <c r="E34" s="139"/>
      <c r="F34" s="139"/>
    </row>
    <row r="35" spans="1:6" x14ac:dyDescent="0.25">
      <c r="A35" s="1"/>
      <c r="B35" s="140"/>
      <c r="C35" s="140"/>
      <c r="D35" s="140"/>
      <c r="E35" s="139"/>
      <c r="F35" s="139"/>
    </row>
    <row r="36" spans="1:6" x14ac:dyDescent="0.25">
      <c r="A36" s="1"/>
      <c r="B36" s="140"/>
      <c r="C36" s="140"/>
      <c r="D36" s="140"/>
      <c r="E36" s="139"/>
      <c r="F36" s="139"/>
    </row>
    <row r="37" spans="1:6" x14ac:dyDescent="0.25">
      <c r="A37" s="1"/>
      <c r="B37" s="140"/>
      <c r="C37" s="140"/>
      <c r="D37" s="140"/>
      <c r="E37" s="139"/>
      <c r="F37" s="139"/>
    </row>
    <row r="38" spans="1:6" x14ac:dyDescent="0.25">
      <c r="A38" s="1"/>
      <c r="B38" s="140"/>
      <c r="C38" s="140"/>
      <c r="D38" s="140"/>
      <c r="E38" s="139"/>
      <c r="F38" s="139"/>
    </row>
    <row r="39" spans="1:6" x14ac:dyDescent="0.25">
      <c r="A39" s="1"/>
      <c r="B39" s="140"/>
      <c r="C39" s="140"/>
      <c r="D39" s="140"/>
      <c r="E39" s="139"/>
      <c r="F39" s="139"/>
    </row>
    <row r="40" spans="1:6" x14ac:dyDescent="0.25">
      <c r="A40" s="1"/>
      <c r="B40" s="140"/>
      <c r="C40" s="140"/>
      <c r="D40" s="140"/>
      <c r="E40" s="139"/>
      <c r="F40" s="139"/>
    </row>
    <row r="41" spans="1:6" x14ac:dyDescent="0.25">
      <c r="A41" s="1"/>
      <c r="B41" s="140"/>
      <c r="C41" s="140"/>
      <c r="D41" s="140"/>
      <c r="E41" s="139"/>
      <c r="F41" s="139"/>
    </row>
    <row r="42" spans="1:6" x14ac:dyDescent="0.25">
      <c r="A42" s="1"/>
      <c r="B42" s="140"/>
      <c r="C42" s="140"/>
      <c r="D42" s="140"/>
      <c r="E42" s="139"/>
      <c r="F42" s="139"/>
    </row>
    <row r="43" spans="1:6" x14ac:dyDescent="0.25">
      <c r="A43" s="1"/>
      <c r="B43" s="140"/>
      <c r="C43" s="140"/>
      <c r="D43" s="140"/>
      <c r="E43" s="139"/>
      <c r="F43" s="139"/>
    </row>
    <row r="44" spans="1:6" x14ac:dyDescent="0.25">
      <c r="A44" s="1"/>
      <c r="B44" s="140"/>
      <c r="C44" s="140"/>
      <c r="D44" s="140"/>
      <c r="E44" s="139"/>
      <c r="F44" s="139"/>
    </row>
    <row r="45" spans="1:6" x14ac:dyDescent="0.25">
      <c r="A45" s="1"/>
      <c r="B45" s="140"/>
      <c r="C45" s="140"/>
      <c r="D45" s="140"/>
      <c r="E45" s="139"/>
      <c r="F45" s="139"/>
    </row>
    <row r="46" spans="1:6" x14ac:dyDescent="0.25">
      <c r="A46" s="1"/>
      <c r="B46" s="140"/>
      <c r="C46" s="140"/>
      <c r="D46" s="140"/>
      <c r="E46" s="139"/>
      <c r="F46" s="139"/>
    </row>
    <row r="47" spans="1:6" x14ac:dyDescent="0.25">
      <c r="A47" s="1"/>
      <c r="B47" s="140"/>
      <c r="C47" s="140"/>
      <c r="D47" s="140"/>
      <c r="E47" s="139"/>
      <c r="F47" s="139"/>
    </row>
    <row r="48" spans="1:6" x14ac:dyDescent="0.25">
      <c r="A48" s="1"/>
      <c r="B48" s="140"/>
      <c r="C48" s="140"/>
      <c r="D48" s="140"/>
      <c r="E48" s="139"/>
      <c r="F48" s="139"/>
    </row>
    <row r="49" spans="1:6" x14ac:dyDescent="0.25">
      <c r="A49" s="1"/>
      <c r="B49" s="140"/>
      <c r="C49" s="140"/>
      <c r="D49" s="140"/>
      <c r="E49" s="139"/>
      <c r="F49" s="139"/>
    </row>
    <row r="50" spans="1:6" x14ac:dyDescent="0.25">
      <c r="A50" s="1"/>
      <c r="B50" s="140"/>
      <c r="C50" s="140"/>
      <c r="D50" s="140"/>
      <c r="E50" s="139"/>
      <c r="F50" s="139"/>
    </row>
    <row r="51" spans="1:6" x14ac:dyDescent="0.25">
      <c r="A51" s="1"/>
      <c r="B51" s="140"/>
      <c r="C51" s="140"/>
      <c r="D51" s="140"/>
      <c r="E51" s="139"/>
      <c r="F51" s="139"/>
    </row>
    <row r="52" spans="1:6" x14ac:dyDescent="0.25">
      <c r="A52" s="1"/>
      <c r="B52" s="140"/>
      <c r="C52" s="140"/>
      <c r="D52" s="140"/>
      <c r="E52" s="139"/>
      <c r="F52" s="139"/>
    </row>
    <row r="53" spans="1:6" x14ac:dyDescent="0.25">
      <c r="A53" s="1"/>
      <c r="B53" s="140"/>
      <c r="C53" s="140"/>
      <c r="D53" s="140"/>
      <c r="E53" s="139"/>
      <c r="F53" s="139"/>
    </row>
    <row r="54" spans="1:6" x14ac:dyDescent="0.25">
      <c r="A54" s="1"/>
      <c r="B54" s="140"/>
      <c r="C54" s="140"/>
      <c r="D54" s="140"/>
      <c r="E54" s="139"/>
      <c r="F54" s="139"/>
    </row>
    <row r="55" spans="1:6" x14ac:dyDescent="0.25">
      <c r="A55" s="1"/>
      <c r="B55" s="140"/>
      <c r="C55" s="140"/>
      <c r="D55" s="140"/>
      <c r="E55" s="139"/>
      <c r="F55" s="139"/>
    </row>
    <row r="56" spans="1:6" x14ac:dyDescent="0.25">
      <c r="A56" s="1"/>
      <c r="B56" s="140"/>
      <c r="C56" s="140"/>
      <c r="D56" s="140"/>
      <c r="E56" s="139"/>
      <c r="F56" s="139"/>
    </row>
    <row r="57" spans="1:6" x14ac:dyDescent="0.25">
      <c r="A57" s="1"/>
      <c r="B57" s="140"/>
      <c r="C57" s="140"/>
      <c r="D57" s="140"/>
      <c r="E57" s="139"/>
      <c r="F57" s="139"/>
    </row>
    <row r="58" spans="1:6" x14ac:dyDescent="0.25">
      <c r="A58" s="1"/>
      <c r="B58" s="140"/>
      <c r="C58" s="140"/>
      <c r="D58" s="140"/>
      <c r="E58" s="139"/>
      <c r="F58" s="139"/>
    </row>
    <row r="59" spans="1:6" x14ac:dyDescent="0.25">
      <c r="A59" s="1"/>
      <c r="B59" s="140"/>
      <c r="C59" s="140"/>
      <c r="D59" s="140"/>
      <c r="E59" s="139"/>
      <c r="F59" s="139"/>
    </row>
    <row r="60" spans="1:6" x14ac:dyDescent="0.25">
      <c r="A60" s="1"/>
      <c r="B60" s="140"/>
      <c r="C60" s="140"/>
      <c r="D60" s="140"/>
      <c r="E60" s="139"/>
      <c r="F60" s="139"/>
    </row>
    <row r="61" spans="1:6" x14ac:dyDescent="0.25">
      <c r="A61" s="1"/>
      <c r="B61" s="140"/>
      <c r="C61" s="140"/>
      <c r="D61" s="140"/>
      <c r="E61" s="139"/>
      <c r="F61" s="139"/>
    </row>
    <row r="62" spans="1:6" x14ac:dyDescent="0.25">
      <c r="A62" s="1"/>
      <c r="B62" s="140"/>
      <c r="C62" s="140"/>
      <c r="D62" s="140"/>
      <c r="E62" s="139"/>
      <c r="F62" s="139"/>
    </row>
    <row r="63" spans="1:6" x14ac:dyDescent="0.25">
      <c r="A63" s="1"/>
      <c r="B63" s="140"/>
      <c r="C63" s="140"/>
      <c r="D63" s="140"/>
      <c r="E63" s="139"/>
      <c r="F63" s="139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workbookViewId="0">
      <pane ySplit="8" topLeftCell="A9" activePane="bottomLeft" state="frozen"/>
      <selection pane="bottomLeft" activeCell="P3" sqref="P3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5"/>
      <c r="B1" s="206" t="s">
        <v>24</v>
      </c>
      <c r="C1" s="207"/>
      <c r="D1" s="207"/>
      <c r="E1" s="207"/>
      <c r="F1" s="207"/>
      <c r="G1" s="207"/>
      <c r="H1" s="208"/>
      <c r="I1" s="156" t="s">
        <v>94</v>
      </c>
      <c r="J1" s="155"/>
      <c r="K1" s="3"/>
      <c r="L1" s="3"/>
      <c r="M1" s="3"/>
      <c r="N1" s="3"/>
      <c r="O1" s="3"/>
      <c r="P1" s="5" t="s">
        <v>95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5"/>
      <c r="B2" s="206" t="s">
        <v>25</v>
      </c>
      <c r="C2" s="207"/>
      <c r="D2" s="207"/>
      <c r="E2" s="207"/>
      <c r="F2" s="207"/>
      <c r="G2" s="207"/>
      <c r="H2" s="208"/>
      <c r="I2" s="156" t="s">
        <v>20</v>
      </c>
      <c r="J2" s="155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5"/>
      <c r="B3" s="206" t="s">
        <v>26</v>
      </c>
      <c r="C3" s="207"/>
      <c r="D3" s="207"/>
      <c r="E3" s="207"/>
      <c r="F3" s="207"/>
      <c r="G3" s="207"/>
      <c r="H3" s="208"/>
      <c r="I3" s="156" t="s">
        <v>96</v>
      </c>
      <c r="J3" s="155"/>
      <c r="K3" s="3"/>
      <c r="L3" s="3"/>
      <c r="M3" s="3"/>
      <c r="N3" s="3"/>
      <c r="O3" s="3"/>
      <c r="P3" s="188">
        <v>44092</v>
      </c>
      <c r="Q3" s="1"/>
      <c r="R3" s="1"/>
      <c r="S3" s="3"/>
      <c r="V3" s="3"/>
    </row>
    <row r="4" spans="1:26" x14ac:dyDescent="0.25">
      <c r="A4" s="3"/>
      <c r="B4" s="5" t="s">
        <v>97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354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2"/>
      <c r="B7" s="13" t="s">
        <v>69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"/>
      <c r="R7" s="1"/>
      <c r="S7" s="12"/>
      <c r="V7" s="12"/>
    </row>
    <row r="8" spans="1:26" ht="15.75" x14ac:dyDescent="0.25">
      <c r="A8" s="158" t="s">
        <v>84</v>
      </c>
      <c r="B8" s="158" t="s">
        <v>85</v>
      </c>
      <c r="C8" s="158" t="s">
        <v>86</v>
      </c>
      <c r="D8" s="158" t="s">
        <v>87</v>
      </c>
      <c r="E8" s="158" t="s">
        <v>88</v>
      </c>
      <c r="F8" s="158" t="s">
        <v>89</v>
      </c>
      <c r="G8" s="158" t="s">
        <v>60</v>
      </c>
      <c r="H8" s="158" t="s">
        <v>61</v>
      </c>
      <c r="I8" s="158" t="s">
        <v>90</v>
      </c>
      <c r="J8" s="158"/>
      <c r="K8" s="158"/>
      <c r="L8" s="158"/>
      <c r="M8" s="158"/>
      <c r="N8" s="158"/>
      <c r="O8" s="158"/>
      <c r="P8" s="158" t="s">
        <v>91</v>
      </c>
      <c r="Q8" s="152"/>
      <c r="R8" s="152"/>
      <c r="S8" s="158" t="s">
        <v>92</v>
      </c>
      <c r="T8" s="154"/>
      <c r="U8" s="154"/>
      <c r="V8" s="158" t="s">
        <v>93</v>
      </c>
      <c r="W8" s="153"/>
      <c r="X8" s="153"/>
      <c r="Y8" s="153"/>
      <c r="Z8" s="153"/>
    </row>
    <row r="9" spans="1:26" x14ac:dyDescent="0.25">
      <c r="A9" s="141"/>
      <c r="B9" s="141"/>
      <c r="C9" s="159"/>
      <c r="D9" s="145" t="s">
        <v>264</v>
      </c>
      <c r="E9" s="141"/>
      <c r="F9" s="160"/>
      <c r="G9" s="142"/>
      <c r="H9" s="142"/>
      <c r="I9" s="142"/>
      <c r="J9" s="141"/>
      <c r="K9" s="141"/>
      <c r="L9" s="141"/>
      <c r="M9" s="141"/>
      <c r="N9" s="141"/>
      <c r="O9" s="141"/>
      <c r="P9" s="141"/>
      <c r="Q9" s="147"/>
      <c r="R9" s="147"/>
      <c r="S9" s="141"/>
      <c r="T9" s="144"/>
      <c r="U9" s="144"/>
      <c r="V9" s="141"/>
      <c r="W9" s="144"/>
      <c r="X9" s="144"/>
      <c r="Y9" s="144"/>
      <c r="Z9" s="144"/>
    </row>
    <row r="10" spans="1:26" x14ac:dyDescent="0.25">
      <c r="A10" s="147"/>
      <c r="B10" s="147"/>
      <c r="C10" s="147"/>
      <c r="D10" s="147" t="s">
        <v>265</v>
      </c>
      <c r="E10" s="147"/>
      <c r="F10" s="161"/>
      <c r="G10" s="148"/>
      <c r="H10" s="148"/>
      <c r="I10" s="148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4"/>
      <c r="U10" s="144"/>
      <c r="V10" s="147"/>
      <c r="W10" s="144"/>
      <c r="X10" s="144"/>
      <c r="Y10" s="144"/>
      <c r="Z10" s="144"/>
    </row>
    <row r="11" spans="1:26" ht="24.95" customHeight="1" x14ac:dyDescent="0.25">
      <c r="A11" s="165"/>
      <c r="B11" s="162" t="s">
        <v>266</v>
      </c>
      <c r="C11" s="166" t="s">
        <v>267</v>
      </c>
      <c r="D11" s="162" t="s">
        <v>355</v>
      </c>
      <c r="E11" s="162" t="s">
        <v>269</v>
      </c>
      <c r="F11" s="163">
        <v>1</v>
      </c>
      <c r="G11" s="164">
        <v>0</v>
      </c>
      <c r="H11" s="164">
        <v>0</v>
      </c>
      <c r="I11" s="164">
        <f>ROUND(F11*(G11+H11),2)</f>
        <v>0</v>
      </c>
      <c r="J11" s="162">
        <f>ROUND(F11*(N11),2)</f>
        <v>326.75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326.75</v>
      </c>
      <c r="O11" s="1"/>
      <c r="P11" s="157"/>
      <c r="Q11" s="157"/>
      <c r="R11" s="157"/>
      <c r="S11" s="147"/>
      <c r="V11" s="161"/>
      <c r="Z11">
        <v>0</v>
      </c>
    </row>
    <row r="12" spans="1:26" x14ac:dyDescent="0.25">
      <c r="A12" s="147"/>
      <c r="B12" s="147"/>
      <c r="C12" s="147"/>
      <c r="D12" s="147" t="s">
        <v>265</v>
      </c>
      <c r="E12" s="147"/>
      <c r="F12" s="161"/>
      <c r="G12" s="150">
        <f>ROUND((SUM(L10:L11))/1,2)</f>
        <v>0</v>
      </c>
      <c r="H12" s="150">
        <f>ROUND((SUM(M10:M11))/1,2)</f>
        <v>0</v>
      </c>
      <c r="I12" s="150">
        <f>ROUND((SUM(I10:I11))/1,2)</f>
        <v>0</v>
      </c>
      <c r="J12" s="147"/>
      <c r="K12" s="147"/>
      <c r="L12" s="147">
        <f>ROUND((SUM(L10:L11))/1,2)</f>
        <v>0</v>
      </c>
      <c r="M12" s="147">
        <f>ROUND((SUM(M10:M11))/1,2)</f>
        <v>0</v>
      </c>
      <c r="N12" s="147"/>
      <c r="O12" s="147"/>
      <c r="P12" s="167"/>
      <c r="Q12" s="1"/>
      <c r="R12" s="1"/>
      <c r="S12" s="167">
        <f>ROUND((SUM(S10:S11))/1,2)</f>
        <v>0</v>
      </c>
      <c r="T12" s="169"/>
      <c r="U12" s="169"/>
      <c r="V12" s="2">
        <f>ROUND((SUM(V10:V11))/1,2)</f>
        <v>0</v>
      </c>
    </row>
    <row r="13" spans="1:26" x14ac:dyDescent="0.25">
      <c r="A13" s="1"/>
      <c r="B13" s="1"/>
      <c r="C13" s="1"/>
      <c r="D13" s="1"/>
      <c r="E13" s="1"/>
      <c r="F13" s="157"/>
      <c r="G13" s="140"/>
      <c r="H13" s="140"/>
      <c r="I13" s="140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47"/>
      <c r="B14" s="147"/>
      <c r="C14" s="147"/>
      <c r="D14" s="2" t="s">
        <v>264</v>
      </c>
      <c r="E14" s="147"/>
      <c r="F14" s="161"/>
      <c r="G14" s="150">
        <f>ROUND((SUM(L9:L13))/2,2)</f>
        <v>0</v>
      </c>
      <c r="H14" s="150">
        <f>ROUND((SUM(M9:M13))/2,2)</f>
        <v>0</v>
      </c>
      <c r="I14" s="150">
        <f>ROUND((SUM(I9:I13))/2,2)</f>
        <v>0</v>
      </c>
      <c r="J14" s="147"/>
      <c r="K14" s="147"/>
      <c r="L14" s="147">
        <f>ROUND((SUM(L9:L13))/2,2)</f>
        <v>0</v>
      </c>
      <c r="M14" s="147">
        <f>ROUND((SUM(M9:M13))/2,2)</f>
        <v>0</v>
      </c>
      <c r="N14" s="147"/>
      <c r="O14" s="147"/>
      <c r="P14" s="167"/>
      <c r="Q14" s="1"/>
      <c r="R14" s="1"/>
      <c r="S14" s="167">
        <f>ROUND((SUM(S9:S13))/2,2)</f>
        <v>0</v>
      </c>
      <c r="V14" s="2">
        <f>ROUND((SUM(V9:V13))/2,2)</f>
        <v>0</v>
      </c>
    </row>
    <row r="15" spans="1:26" x14ac:dyDescent="0.25">
      <c r="A15" s="170"/>
      <c r="B15" s="170"/>
      <c r="C15" s="170"/>
      <c r="D15" s="170" t="s">
        <v>83</v>
      </c>
      <c r="E15" s="170"/>
      <c r="F15" s="171"/>
      <c r="G15" s="172">
        <f>ROUND((SUM(L9:L14))/3,2)</f>
        <v>0</v>
      </c>
      <c r="H15" s="172">
        <f>ROUND((SUM(M9:M14))/3,2)</f>
        <v>0</v>
      </c>
      <c r="I15" s="172">
        <f>ROUND((SUM(I9:I14))/3,2)</f>
        <v>0</v>
      </c>
      <c r="J15" s="170"/>
      <c r="K15" s="170">
        <f>ROUND((SUM(K9:K14))/3,2)</f>
        <v>0</v>
      </c>
      <c r="L15" s="170">
        <f>ROUND((SUM(L9:L14))/3,2)</f>
        <v>0</v>
      </c>
      <c r="M15" s="170">
        <f>ROUND((SUM(M9:M14))/3,2)</f>
        <v>0</v>
      </c>
      <c r="N15" s="170"/>
      <c r="O15" s="170"/>
      <c r="P15" s="171"/>
      <c r="Q15" s="170"/>
      <c r="R15" s="170"/>
      <c r="S15" s="171">
        <f>ROUND((SUM(S9:S14))/3,2)</f>
        <v>0</v>
      </c>
      <c r="T15" s="173"/>
      <c r="U15" s="173"/>
      <c r="V15" s="170">
        <f>ROUND((SUM(V9:V14))/3,2)</f>
        <v>0</v>
      </c>
      <c r="Z15">
        <f>(SUM(Z9:Z14))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REKONŠTRUKCIA HASIČSKEJ ZBROJNICE A GARÁŽ PRE HASIČSKÉ AUTO / SO 02 : GARÁŽ PRE HASIČSKÉ AUTO - BLESKOZVOD</oddHeader>
    <oddFooter>&amp;RStrana &amp;P z &amp;N    &amp;L&amp;7Spracované systémom Systematic®pyramida.wsn, tel.: 051 77 10 585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360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191" t="s">
        <v>1</v>
      </c>
      <c r="C2" s="192"/>
      <c r="D2" s="192"/>
      <c r="E2" s="192"/>
      <c r="F2" s="192"/>
      <c r="G2" s="192"/>
      <c r="H2" s="192"/>
      <c r="I2" s="192"/>
      <c r="J2" s="193"/>
    </row>
    <row r="3" spans="1:23" ht="18" customHeight="1" x14ac:dyDescent="0.25">
      <c r="A3" s="11"/>
      <c r="B3" s="22"/>
      <c r="C3" s="19"/>
      <c r="D3" s="16"/>
      <c r="E3" s="16"/>
      <c r="F3" s="16"/>
      <c r="G3" s="16"/>
      <c r="H3" s="16"/>
      <c r="I3" s="37" t="s">
        <v>18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20</v>
      </c>
      <c r="J4" s="30"/>
    </row>
    <row r="5" spans="1:23" ht="18" customHeight="1" thickBot="1" x14ac:dyDescent="0.3">
      <c r="A5" s="11"/>
      <c r="B5" s="38" t="s">
        <v>21</v>
      </c>
      <c r="C5" s="19"/>
      <c r="D5" s="16"/>
      <c r="E5" s="16"/>
      <c r="F5" s="39" t="s">
        <v>22</v>
      </c>
      <c r="G5" s="16"/>
      <c r="H5" s="16"/>
      <c r="I5" s="37" t="s">
        <v>23</v>
      </c>
      <c r="J5" s="189">
        <v>44092</v>
      </c>
    </row>
    <row r="6" spans="1:23" ht="20.100000000000001" customHeight="1" thickTop="1" x14ac:dyDescent="0.25">
      <c r="A6" s="11"/>
      <c r="B6" s="194" t="s">
        <v>24</v>
      </c>
      <c r="C6" s="195"/>
      <c r="D6" s="195"/>
      <c r="E6" s="195"/>
      <c r="F6" s="195"/>
      <c r="G6" s="195"/>
      <c r="H6" s="195"/>
      <c r="I6" s="195"/>
      <c r="J6" s="196"/>
    </row>
    <row r="7" spans="1:23" ht="18" customHeight="1" x14ac:dyDescent="0.25">
      <c r="A7" s="11"/>
      <c r="B7" s="48" t="s">
        <v>27</v>
      </c>
      <c r="C7" s="41"/>
      <c r="D7" s="17"/>
      <c r="E7" s="17"/>
      <c r="F7" s="17"/>
      <c r="G7" s="49" t="s">
        <v>28</v>
      </c>
      <c r="H7" s="17"/>
      <c r="I7" s="28"/>
      <c r="J7" s="42"/>
    </row>
    <row r="8" spans="1:23" ht="20.100000000000001" customHeight="1" x14ac:dyDescent="0.25">
      <c r="A8" s="11"/>
      <c r="B8" s="197" t="s">
        <v>25</v>
      </c>
      <c r="C8" s="198"/>
      <c r="D8" s="198"/>
      <c r="E8" s="198"/>
      <c r="F8" s="198"/>
      <c r="G8" s="198"/>
      <c r="H8" s="198"/>
      <c r="I8" s="198"/>
      <c r="J8" s="199"/>
    </row>
    <row r="9" spans="1:23" ht="18" customHeight="1" x14ac:dyDescent="0.25">
      <c r="A9" s="11"/>
      <c r="B9" s="38" t="s">
        <v>31</v>
      </c>
      <c r="C9" s="19"/>
      <c r="D9" s="16"/>
      <c r="E9" s="16"/>
      <c r="F9" s="16"/>
      <c r="G9" s="39" t="s">
        <v>32</v>
      </c>
      <c r="H9" s="16"/>
      <c r="I9" s="27"/>
      <c r="J9" s="30"/>
    </row>
    <row r="10" spans="1:23" ht="20.100000000000001" customHeight="1" x14ac:dyDescent="0.25">
      <c r="A10" s="11"/>
      <c r="B10" s="197" t="s">
        <v>26</v>
      </c>
      <c r="C10" s="198"/>
      <c r="D10" s="198"/>
      <c r="E10" s="198"/>
      <c r="F10" s="198"/>
      <c r="G10" s="198"/>
      <c r="H10" s="198"/>
      <c r="I10" s="198"/>
      <c r="J10" s="199"/>
    </row>
    <row r="11" spans="1:23" ht="18" customHeight="1" thickBot="1" x14ac:dyDescent="0.3">
      <c r="A11" s="11"/>
      <c r="B11" s="38" t="s">
        <v>29</v>
      </c>
      <c r="C11" s="19"/>
      <c r="D11" s="16"/>
      <c r="E11" s="16"/>
      <c r="F11" s="16"/>
      <c r="G11" s="39" t="s">
        <v>30</v>
      </c>
      <c r="H11" s="16"/>
      <c r="I11" s="27"/>
      <c r="J11" s="30"/>
    </row>
    <row r="12" spans="1:23" ht="18" customHeight="1" thickTop="1" x14ac:dyDescent="0.25">
      <c r="A12" s="11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25">
      <c r="A13" s="11"/>
      <c r="B13" s="40"/>
      <c r="C13" s="41"/>
      <c r="D13" s="17"/>
      <c r="E13" s="17"/>
      <c r="F13" s="17"/>
      <c r="G13" s="17"/>
      <c r="H13" s="17"/>
      <c r="I13" s="28"/>
      <c r="J13" s="42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33</v>
      </c>
      <c r="C15" s="83" t="s">
        <v>6</v>
      </c>
      <c r="D15" s="83" t="s">
        <v>60</v>
      </c>
      <c r="E15" s="84" t="s">
        <v>61</v>
      </c>
      <c r="F15" s="97" t="s">
        <v>62</v>
      </c>
      <c r="G15" s="50" t="s">
        <v>38</v>
      </c>
      <c r="H15" s="53" t="s">
        <v>39</v>
      </c>
      <c r="I15" s="26"/>
      <c r="J15" s="47"/>
    </row>
    <row r="16" spans="1:23" ht="18" customHeight="1" x14ac:dyDescent="0.25">
      <c r="A16" s="11"/>
      <c r="B16" s="85">
        <v>1</v>
      </c>
      <c r="C16" s="86" t="s">
        <v>34</v>
      </c>
      <c r="D16" s="87">
        <f>'Kryci_list 4265'!D16+'Kryci_list 4266'!D16+'Kryci_list 4269'!D16+'Kryci_list 4270'!D16+'Kryci_list 4271'!D16</f>
        <v>0</v>
      </c>
      <c r="E16" s="88">
        <f>'Kryci_list 4265'!E16+'Kryci_list 4266'!E16+'Kryci_list 4269'!E16+'Kryci_list 4270'!E16+'Kryci_list 4271'!E16</f>
        <v>0</v>
      </c>
      <c r="F16" s="98">
        <f>'Kryci_list 4265'!F16+'Kryci_list 4266'!F16+'Kryci_list 4269'!F16+'Kryci_list 4270'!F16+'Kryci_list 4271'!F16</f>
        <v>0</v>
      </c>
      <c r="G16" s="51">
        <v>6</v>
      </c>
      <c r="H16" s="107" t="s">
        <v>40</v>
      </c>
      <c r="I16" s="118"/>
      <c r="J16" s="110">
        <f>Rekapitulácia!F12</f>
        <v>0</v>
      </c>
    </row>
    <row r="17" spans="1:10" ht="18" customHeight="1" x14ac:dyDescent="0.25">
      <c r="A17" s="11"/>
      <c r="B17" s="58">
        <v>2</v>
      </c>
      <c r="C17" s="62" t="s">
        <v>35</v>
      </c>
      <c r="D17" s="69">
        <f>'Kryci_list 4265'!D17+'Kryci_list 4266'!D17+'Kryci_list 4269'!D17+'Kryci_list 4270'!D17+'Kryci_list 4271'!D17</f>
        <v>0</v>
      </c>
      <c r="E17" s="67">
        <f>'Kryci_list 4265'!E17+'Kryci_list 4266'!E17+'Kryci_list 4269'!E17+'Kryci_list 4270'!E17+'Kryci_list 4271'!E17</f>
        <v>0</v>
      </c>
      <c r="F17" s="72">
        <f>'Kryci_list 4265'!F17+'Kryci_list 4266'!F17+'Kryci_list 4269'!F17+'Kryci_list 4270'!F17+'Kryci_list 4271'!F17</f>
        <v>0</v>
      </c>
      <c r="G17" s="52">
        <v>7</v>
      </c>
      <c r="H17" s="108" t="s">
        <v>41</v>
      </c>
      <c r="I17" s="118"/>
      <c r="J17" s="111">
        <f>Rekapitulácia!E12</f>
        <v>0</v>
      </c>
    </row>
    <row r="18" spans="1:10" ht="18" customHeight="1" x14ac:dyDescent="0.25">
      <c r="A18" s="11"/>
      <c r="B18" s="59">
        <v>3</v>
      </c>
      <c r="C18" s="63" t="s">
        <v>36</v>
      </c>
      <c r="D18" s="70">
        <f>'Kryci_list 4265'!D18+'Kryci_list 4266'!D18+'Kryci_list 4269'!D18+'Kryci_list 4270'!D18+'Kryci_list 4271'!D18</f>
        <v>0</v>
      </c>
      <c r="E18" s="68">
        <f>'Kryci_list 4265'!E18+'Kryci_list 4266'!E18+'Kryci_list 4269'!E18+'Kryci_list 4270'!E18+'Kryci_list 4271'!E18</f>
        <v>0</v>
      </c>
      <c r="F18" s="73">
        <f>'Kryci_list 4265'!F18+'Kryci_list 4266'!F18+'Kryci_list 4269'!F18+'Kryci_list 4270'!F18+'Kryci_list 4271'!F18</f>
        <v>0</v>
      </c>
      <c r="G18" s="52">
        <v>8</v>
      </c>
      <c r="H18" s="108" t="s">
        <v>42</v>
      </c>
      <c r="I18" s="118"/>
      <c r="J18" s="111">
        <f>Rekapitulácia!D12</f>
        <v>0</v>
      </c>
    </row>
    <row r="19" spans="1:10" ht="18" customHeight="1" x14ac:dyDescent="0.25">
      <c r="A19" s="11"/>
      <c r="B19" s="59">
        <v>4</v>
      </c>
      <c r="C19" s="64"/>
      <c r="D19" s="70"/>
      <c r="E19" s="68"/>
      <c r="F19" s="73"/>
      <c r="G19" s="52">
        <v>9</v>
      </c>
      <c r="H19" s="116"/>
      <c r="I19" s="118"/>
      <c r="J19" s="117"/>
    </row>
    <row r="20" spans="1:10" ht="18" customHeight="1" thickBot="1" x14ac:dyDescent="0.3">
      <c r="A20" s="11"/>
      <c r="B20" s="59">
        <v>5</v>
      </c>
      <c r="C20" s="65" t="s">
        <v>37</v>
      </c>
      <c r="D20" s="71"/>
      <c r="E20" s="92"/>
      <c r="F20" s="99">
        <f>SUM(F16:F19)</f>
        <v>0</v>
      </c>
      <c r="G20" s="52">
        <v>10</v>
      </c>
      <c r="H20" s="108" t="s">
        <v>37</v>
      </c>
      <c r="I20" s="120"/>
      <c r="J20" s="91">
        <f>SUM(J16:J19)</f>
        <v>0</v>
      </c>
    </row>
    <row r="21" spans="1:10" ht="18" customHeight="1" thickTop="1" x14ac:dyDescent="0.25">
      <c r="A21" s="11"/>
      <c r="B21" s="56" t="s">
        <v>50</v>
      </c>
      <c r="C21" s="60" t="s">
        <v>7</v>
      </c>
      <c r="D21" s="66"/>
      <c r="E21" s="18"/>
      <c r="F21" s="90"/>
      <c r="G21" s="56" t="s">
        <v>56</v>
      </c>
      <c r="H21" s="53" t="s">
        <v>7</v>
      </c>
      <c r="I21" s="28"/>
      <c r="J21" s="121"/>
    </row>
    <row r="22" spans="1:10" ht="18" customHeight="1" x14ac:dyDescent="0.25">
      <c r="A22" s="11"/>
      <c r="B22" s="51">
        <v>11</v>
      </c>
      <c r="C22" s="54" t="s">
        <v>51</v>
      </c>
      <c r="D22" s="78"/>
      <c r="E22" s="81"/>
      <c r="F22" s="72">
        <f>'Kryci_list 4265'!F22+'Kryci_list 4266'!F22+'Kryci_list 4269'!F22+'Kryci_list 4270'!F22+'Kryci_list 4271'!F22</f>
        <v>0</v>
      </c>
      <c r="G22" s="51">
        <v>16</v>
      </c>
      <c r="H22" s="107" t="s">
        <v>57</v>
      </c>
      <c r="I22" s="118"/>
      <c r="J22" s="110">
        <f>'Kryci_list 4265'!J22+'Kryci_list 4266'!J22+'Kryci_list 4269'!J22+'Kryci_list 4270'!J22+'Kryci_list 4271'!J22</f>
        <v>0</v>
      </c>
    </row>
    <row r="23" spans="1:10" ht="18" customHeight="1" x14ac:dyDescent="0.25">
      <c r="A23" s="11"/>
      <c r="B23" s="52">
        <v>12</v>
      </c>
      <c r="C23" s="55" t="s">
        <v>52</v>
      </c>
      <c r="D23" s="57"/>
      <c r="E23" s="81"/>
      <c r="F23" s="73">
        <f>'Kryci_list 4265'!F23+'Kryci_list 4266'!F23+'Kryci_list 4269'!F23+'Kryci_list 4270'!F23+'Kryci_list 4271'!F23</f>
        <v>0</v>
      </c>
      <c r="G23" s="52">
        <v>17</v>
      </c>
      <c r="H23" s="108" t="s">
        <v>58</v>
      </c>
      <c r="I23" s="118"/>
      <c r="J23" s="111">
        <f>'Kryci_list 4265'!J23+'Kryci_list 4266'!J23+'Kryci_list 4269'!J23+'Kryci_list 4270'!J23+'Kryci_list 4271'!J23</f>
        <v>0</v>
      </c>
    </row>
    <row r="24" spans="1:10" ht="18" customHeight="1" x14ac:dyDescent="0.25">
      <c r="A24" s="11"/>
      <c r="B24" s="52">
        <v>13</v>
      </c>
      <c r="C24" s="55" t="s">
        <v>53</v>
      </c>
      <c r="D24" s="57"/>
      <c r="E24" s="81"/>
      <c r="F24" s="73">
        <f>'Kryci_list 4265'!F24+'Kryci_list 4266'!F24+'Kryci_list 4269'!F24+'Kryci_list 4270'!F24+'Kryci_list 4271'!F24</f>
        <v>0</v>
      </c>
      <c r="G24" s="52">
        <v>18</v>
      </c>
      <c r="H24" s="108" t="s">
        <v>59</v>
      </c>
      <c r="I24" s="118"/>
      <c r="J24" s="111">
        <f>'Kryci_list 4265'!J24+'Kryci_list 4266'!J24+'Kryci_list 4269'!J24+'Kryci_list 4270'!J24+'Kryci_list 4271'!J24</f>
        <v>0</v>
      </c>
    </row>
    <row r="25" spans="1:10" ht="18" customHeight="1" x14ac:dyDescent="0.25">
      <c r="A25" s="11"/>
      <c r="B25" s="52">
        <v>14</v>
      </c>
      <c r="C25" s="19"/>
      <c r="D25" s="57"/>
      <c r="E25" s="81"/>
      <c r="F25" s="79"/>
      <c r="G25" s="52">
        <v>19</v>
      </c>
      <c r="H25" s="116"/>
      <c r="I25" s="118"/>
      <c r="J25" s="111"/>
    </row>
    <row r="26" spans="1:10" ht="18" customHeight="1" thickBot="1" x14ac:dyDescent="0.3">
      <c r="A26" s="11"/>
      <c r="B26" s="52">
        <v>15</v>
      </c>
      <c r="C26" s="55"/>
      <c r="D26" s="57"/>
      <c r="E26" s="57"/>
      <c r="F26" s="100"/>
      <c r="G26" s="52">
        <v>20</v>
      </c>
      <c r="H26" s="108" t="s">
        <v>37</v>
      </c>
      <c r="I26" s="120"/>
      <c r="J26" s="91">
        <f>SUM(J22:J25)+SUM(F22:F25)</f>
        <v>0</v>
      </c>
    </row>
    <row r="27" spans="1:10" ht="18" customHeight="1" thickTop="1" x14ac:dyDescent="0.25">
      <c r="A27" s="11"/>
      <c r="B27" s="93"/>
      <c r="C27" s="132" t="s">
        <v>65</v>
      </c>
      <c r="D27" s="125"/>
      <c r="E27" s="94"/>
      <c r="F27" s="29"/>
      <c r="G27" s="101" t="s">
        <v>43</v>
      </c>
      <c r="H27" s="96" t="s">
        <v>44</v>
      </c>
      <c r="I27" s="28"/>
      <c r="J27" s="31"/>
    </row>
    <row r="28" spans="1:10" ht="18" customHeight="1" x14ac:dyDescent="0.25">
      <c r="A28" s="11"/>
      <c r="B28" s="25"/>
      <c r="C28" s="123"/>
      <c r="D28" s="126"/>
      <c r="E28" s="21"/>
      <c r="F28" s="11"/>
      <c r="G28" s="102">
        <v>21</v>
      </c>
      <c r="H28" s="106" t="s">
        <v>45</v>
      </c>
      <c r="I28" s="113"/>
      <c r="J28" s="89">
        <f>F20+J20+F26+J26</f>
        <v>0</v>
      </c>
    </row>
    <row r="29" spans="1:10" ht="18" customHeight="1" x14ac:dyDescent="0.25">
      <c r="A29" s="11"/>
      <c r="B29" s="74"/>
      <c r="C29" s="124"/>
      <c r="D29" s="127"/>
      <c r="E29" s="21"/>
      <c r="F29" s="11"/>
      <c r="G29" s="51">
        <v>22</v>
      </c>
      <c r="H29" s="107" t="s">
        <v>46</v>
      </c>
      <c r="I29" s="114">
        <f>Rekapitulácia!B13</f>
        <v>0</v>
      </c>
      <c r="J29" s="110">
        <f>ROUND(((ROUND(I29,2)*20)/100),2)*1</f>
        <v>0</v>
      </c>
    </row>
    <row r="30" spans="1:10" ht="18" customHeight="1" x14ac:dyDescent="0.25">
      <c r="A30" s="11"/>
      <c r="B30" s="22"/>
      <c r="C30" s="116"/>
      <c r="D30" s="118"/>
      <c r="E30" s="21"/>
      <c r="F30" s="11"/>
      <c r="G30" s="52">
        <v>23</v>
      </c>
      <c r="H30" s="108" t="s">
        <v>47</v>
      </c>
      <c r="I30" s="80">
        <f>Rekapitulácia!B14</f>
        <v>0</v>
      </c>
      <c r="J30" s="111">
        <f>ROUND(((ROUND(I30,2)*0)/100),2)</f>
        <v>0</v>
      </c>
    </row>
    <row r="31" spans="1:10" ht="18" customHeight="1" x14ac:dyDescent="0.25">
      <c r="A31" s="11"/>
      <c r="B31" s="23"/>
      <c r="C31" s="128"/>
      <c r="D31" s="129"/>
      <c r="E31" s="21"/>
      <c r="F31" s="11"/>
      <c r="G31" s="52">
        <v>24</v>
      </c>
      <c r="H31" s="108" t="s">
        <v>48</v>
      </c>
      <c r="I31" s="27"/>
      <c r="J31" s="187">
        <f>SUM(J28:J30)</f>
        <v>0</v>
      </c>
    </row>
    <row r="32" spans="1:10" ht="18" customHeight="1" thickBot="1" x14ac:dyDescent="0.3">
      <c r="A32" s="11"/>
      <c r="B32" s="40"/>
      <c r="C32" s="109"/>
      <c r="D32" s="115"/>
      <c r="E32" s="75"/>
      <c r="F32" s="76"/>
      <c r="G32" s="183" t="s">
        <v>49</v>
      </c>
      <c r="H32" s="184"/>
      <c r="I32" s="185"/>
      <c r="J32" s="186"/>
    </row>
    <row r="33" spans="1:10" ht="18" customHeight="1" thickTop="1" x14ac:dyDescent="0.25">
      <c r="A33" s="11"/>
      <c r="B33" s="93"/>
      <c r="C33" s="94"/>
      <c r="D33" s="130" t="s">
        <v>63</v>
      </c>
      <c r="E33" s="15"/>
      <c r="F33" s="15"/>
      <c r="G33" s="14"/>
      <c r="H33" s="130" t="s">
        <v>64</v>
      </c>
      <c r="I33" s="29"/>
      <c r="J33" s="32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17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00" t="s">
        <v>1</v>
      </c>
      <c r="C2" s="201"/>
      <c r="D2" s="201"/>
      <c r="E2" s="201"/>
      <c r="F2" s="201"/>
      <c r="G2" s="201"/>
      <c r="H2" s="201"/>
      <c r="I2" s="201"/>
      <c r="J2" s="202"/>
    </row>
    <row r="3" spans="1:23" ht="18" customHeight="1" x14ac:dyDescent="0.25">
      <c r="A3" s="11"/>
      <c r="B3" s="34" t="s">
        <v>19</v>
      </c>
      <c r="C3" s="35"/>
      <c r="D3" s="36"/>
      <c r="E3" s="36"/>
      <c r="F3" s="36"/>
      <c r="G3" s="16"/>
      <c r="H3" s="16"/>
      <c r="I3" s="37" t="s">
        <v>18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20</v>
      </c>
      <c r="J4" s="30"/>
    </row>
    <row r="5" spans="1:23" ht="18" customHeight="1" thickBot="1" x14ac:dyDescent="0.3">
      <c r="A5" s="11"/>
      <c r="B5" s="38" t="s">
        <v>21</v>
      </c>
      <c r="C5" s="19"/>
      <c r="D5" s="16"/>
      <c r="E5" s="16"/>
      <c r="F5" s="39" t="s">
        <v>22</v>
      </c>
      <c r="G5" s="16"/>
      <c r="H5" s="16"/>
      <c r="I5" s="37" t="s">
        <v>23</v>
      </c>
      <c r="J5" s="189">
        <v>44092</v>
      </c>
    </row>
    <row r="6" spans="1:23" ht="20.100000000000001" customHeight="1" thickTop="1" x14ac:dyDescent="0.25">
      <c r="A6" s="11"/>
      <c r="B6" s="194" t="s">
        <v>24</v>
      </c>
      <c r="C6" s="195"/>
      <c r="D6" s="195"/>
      <c r="E6" s="195"/>
      <c r="F6" s="195"/>
      <c r="G6" s="195"/>
      <c r="H6" s="195"/>
      <c r="I6" s="195"/>
      <c r="J6" s="196"/>
    </row>
    <row r="7" spans="1:23" ht="18" customHeight="1" x14ac:dyDescent="0.25">
      <c r="A7" s="11"/>
      <c r="B7" s="48" t="s">
        <v>27</v>
      </c>
      <c r="C7" s="41"/>
      <c r="D7" s="17"/>
      <c r="E7" s="17"/>
      <c r="F7" s="17"/>
      <c r="G7" s="49" t="s">
        <v>28</v>
      </c>
      <c r="H7" s="17"/>
      <c r="I7" s="28"/>
      <c r="J7" s="42"/>
    </row>
    <row r="8" spans="1:23" ht="20.100000000000001" customHeight="1" x14ac:dyDescent="0.25">
      <c r="A8" s="11"/>
      <c r="B8" s="197" t="s">
        <v>25</v>
      </c>
      <c r="C8" s="198"/>
      <c r="D8" s="198"/>
      <c r="E8" s="198"/>
      <c r="F8" s="198"/>
      <c r="G8" s="198"/>
      <c r="H8" s="198"/>
      <c r="I8" s="198"/>
      <c r="J8" s="199"/>
    </row>
    <row r="9" spans="1:23" ht="18" customHeight="1" x14ac:dyDescent="0.25">
      <c r="A9" s="11"/>
      <c r="B9" s="38" t="s">
        <v>31</v>
      </c>
      <c r="C9" s="19"/>
      <c r="D9" s="16"/>
      <c r="E9" s="16"/>
      <c r="F9" s="16"/>
      <c r="G9" s="39" t="s">
        <v>32</v>
      </c>
      <c r="H9" s="16"/>
      <c r="I9" s="27"/>
      <c r="J9" s="30"/>
    </row>
    <row r="10" spans="1:23" ht="20.100000000000001" customHeight="1" x14ac:dyDescent="0.25">
      <c r="A10" s="11"/>
      <c r="B10" s="197" t="s">
        <v>26</v>
      </c>
      <c r="C10" s="198"/>
      <c r="D10" s="198"/>
      <c r="E10" s="198"/>
      <c r="F10" s="198"/>
      <c r="G10" s="198"/>
      <c r="H10" s="198"/>
      <c r="I10" s="198"/>
      <c r="J10" s="199"/>
    </row>
    <row r="11" spans="1:23" ht="18" customHeight="1" thickBot="1" x14ac:dyDescent="0.3">
      <c r="A11" s="11"/>
      <c r="B11" s="38" t="s">
        <v>29</v>
      </c>
      <c r="C11" s="19"/>
      <c r="D11" s="16"/>
      <c r="E11" s="16"/>
      <c r="F11" s="16"/>
      <c r="G11" s="39" t="s">
        <v>30</v>
      </c>
      <c r="H11" s="16"/>
      <c r="I11" s="27"/>
      <c r="J11" s="30"/>
    </row>
    <row r="12" spans="1:23" ht="18" customHeight="1" thickTop="1" x14ac:dyDescent="0.25">
      <c r="A12" s="11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25">
      <c r="A13" s="11"/>
      <c r="B13" s="40"/>
      <c r="C13" s="41"/>
      <c r="D13" s="17"/>
      <c r="E13" s="17"/>
      <c r="F13" s="17"/>
      <c r="G13" s="17"/>
      <c r="H13" s="17"/>
      <c r="I13" s="28"/>
      <c r="J13" s="42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33</v>
      </c>
      <c r="C15" s="83" t="s">
        <v>6</v>
      </c>
      <c r="D15" s="83" t="s">
        <v>60</v>
      </c>
      <c r="E15" s="84" t="s">
        <v>61</v>
      </c>
      <c r="F15" s="97" t="s">
        <v>62</v>
      </c>
      <c r="G15" s="50" t="s">
        <v>38</v>
      </c>
      <c r="H15" s="53" t="s">
        <v>39</v>
      </c>
      <c r="I15" s="26"/>
      <c r="J15" s="47"/>
    </row>
    <row r="16" spans="1:23" ht="18" customHeight="1" x14ac:dyDescent="0.25">
      <c r="A16" s="11"/>
      <c r="B16" s="85">
        <v>1</v>
      </c>
      <c r="C16" s="86" t="s">
        <v>34</v>
      </c>
      <c r="D16" s="87">
        <f>'Rekap 4265'!B14</f>
        <v>0</v>
      </c>
      <c r="E16" s="88">
        <f>'Rekap 4265'!C14</f>
        <v>0</v>
      </c>
      <c r="F16" s="98">
        <f>'Rekap 4265'!D14</f>
        <v>0</v>
      </c>
      <c r="G16" s="51">
        <v>6</v>
      </c>
      <c r="H16" s="107" t="s">
        <v>40</v>
      </c>
      <c r="I16" s="118"/>
      <c r="J16" s="110">
        <v>0</v>
      </c>
    </row>
    <row r="17" spans="1:26" ht="18" customHeight="1" x14ac:dyDescent="0.25">
      <c r="A17" s="11"/>
      <c r="B17" s="58">
        <v>2</v>
      </c>
      <c r="C17" s="62" t="s">
        <v>35</v>
      </c>
      <c r="D17" s="69">
        <f>'Rekap 4265'!B25</f>
        <v>0</v>
      </c>
      <c r="E17" s="67">
        <f>'Rekap 4265'!C25</f>
        <v>0</v>
      </c>
      <c r="F17" s="72">
        <f>'Rekap 4265'!D25</f>
        <v>0</v>
      </c>
      <c r="G17" s="52">
        <v>7</v>
      </c>
      <c r="H17" s="108" t="s">
        <v>41</v>
      </c>
      <c r="I17" s="118"/>
      <c r="J17" s="111">
        <f>'SO 4265'!Z115</f>
        <v>0</v>
      </c>
    </row>
    <row r="18" spans="1:26" ht="18" customHeight="1" x14ac:dyDescent="0.25">
      <c r="A18" s="11"/>
      <c r="B18" s="59">
        <v>3</v>
      </c>
      <c r="C18" s="63" t="s">
        <v>36</v>
      </c>
      <c r="D18" s="70"/>
      <c r="E18" s="68"/>
      <c r="F18" s="73"/>
      <c r="G18" s="52">
        <v>8</v>
      </c>
      <c r="H18" s="108" t="s">
        <v>42</v>
      </c>
      <c r="I18" s="118"/>
      <c r="J18" s="111">
        <v>0</v>
      </c>
    </row>
    <row r="19" spans="1:26" ht="18" customHeight="1" x14ac:dyDescent="0.25">
      <c r="A19" s="11"/>
      <c r="B19" s="59">
        <v>4</v>
      </c>
      <c r="C19" s="64"/>
      <c r="D19" s="70"/>
      <c r="E19" s="68"/>
      <c r="F19" s="73"/>
      <c r="G19" s="52">
        <v>9</v>
      </c>
      <c r="H19" s="116"/>
      <c r="I19" s="118"/>
      <c r="J19" s="117"/>
    </row>
    <row r="20" spans="1:26" ht="18" customHeight="1" thickBot="1" x14ac:dyDescent="0.3">
      <c r="A20" s="11"/>
      <c r="B20" s="59">
        <v>5</v>
      </c>
      <c r="C20" s="65" t="s">
        <v>37</v>
      </c>
      <c r="D20" s="71"/>
      <c r="E20" s="92"/>
      <c r="F20" s="99">
        <f>SUM(F16:F19)</f>
        <v>0</v>
      </c>
      <c r="G20" s="52">
        <v>10</v>
      </c>
      <c r="H20" s="108" t="s">
        <v>37</v>
      </c>
      <c r="I20" s="120"/>
      <c r="J20" s="91">
        <f>SUM(J16:J19)</f>
        <v>0</v>
      </c>
    </row>
    <row r="21" spans="1:26" ht="18" customHeight="1" thickTop="1" x14ac:dyDescent="0.25">
      <c r="A21" s="11"/>
      <c r="B21" s="56" t="s">
        <v>50</v>
      </c>
      <c r="C21" s="60" t="s">
        <v>7</v>
      </c>
      <c r="D21" s="66"/>
      <c r="E21" s="18"/>
      <c r="F21" s="90"/>
      <c r="G21" s="56" t="s">
        <v>56</v>
      </c>
      <c r="H21" s="53" t="s">
        <v>7</v>
      </c>
      <c r="I21" s="28"/>
      <c r="J21" s="121"/>
    </row>
    <row r="22" spans="1:26" ht="18" customHeight="1" x14ac:dyDescent="0.25">
      <c r="A22" s="11"/>
      <c r="B22" s="51">
        <v>11</v>
      </c>
      <c r="C22" s="54" t="s">
        <v>51</v>
      </c>
      <c r="D22" s="78"/>
      <c r="E22" s="80" t="s">
        <v>54</v>
      </c>
      <c r="F22" s="72">
        <f>((F16*U22*0)+(F17*V22*0)+(F18*W22*0))/100</f>
        <v>0</v>
      </c>
      <c r="G22" s="51">
        <v>16</v>
      </c>
      <c r="H22" s="107" t="s">
        <v>57</v>
      </c>
      <c r="I22" s="119" t="s">
        <v>54</v>
      </c>
      <c r="J22" s="110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2">
        <v>12</v>
      </c>
      <c r="C23" s="55" t="s">
        <v>52</v>
      </c>
      <c r="D23" s="57"/>
      <c r="E23" s="80" t="s">
        <v>55</v>
      </c>
      <c r="F23" s="73">
        <f>((F16*U23*0)+(F17*V23*0)+(F18*W23*0))/100</f>
        <v>0</v>
      </c>
      <c r="G23" s="52">
        <v>17</v>
      </c>
      <c r="H23" s="108" t="s">
        <v>58</v>
      </c>
      <c r="I23" s="119" t="s">
        <v>54</v>
      </c>
      <c r="J23" s="111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2">
        <v>13</v>
      </c>
      <c r="C24" s="55" t="s">
        <v>53</v>
      </c>
      <c r="D24" s="57"/>
      <c r="E24" s="80" t="s">
        <v>54</v>
      </c>
      <c r="F24" s="73">
        <f>((F16*U24*0)+(F17*V24*0)+(F18*W24*0))/100</f>
        <v>0</v>
      </c>
      <c r="G24" s="52">
        <v>18</v>
      </c>
      <c r="H24" s="108" t="s">
        <v>59</v>
      </c>
      <c r="I24" s="119" t="s">
        <v>55</v>
      </c>
      <c r="J24" s="111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2">
        <v>14</v>
      </c>
      <c r="C25" s="19"/>
      <c r="D25" s="57"/>
      <c r="E25" s="81"/>
      <c r="F25" s="79"/>
      <c r="G25" s="52">
        <v>19</v>
      </c>
      <c r="H25" s="116"/>
      <c r="I25" s="118"/>
      <c r="J25" s="117"/>
    </row>
    <row r="26" spans="1:26" ht="18" customHeight="1" thickBot="1" x14ac:dyDescent="0.3">
      <c r="A26" s="11"/>
      <c r="B26" s="52">
        <v>15</v>
      </c>
      <c r="C26" s="55"/>
      <c r="D26" s="57"/>
      <c r="E26" s="57"/>
      <c r="F26" s="100"/>
      <c r="G26" s="52">
        <v>20</v>
      </c>
      <c r="H26" s="108" t="s">
        <v>37</v>
      </c>
      <c r="I26" s="120"/>
      <c r="J26" s="91">
        <f>SUM(J22:J25)+SUM(F22:F25)</f>
        <v>0</v>
      </c>
    </row>
    <row r="27" spans="1:26" ht="18" customHeight="1" thickTop="1" x14ac:dyDescent="0.25">
      <c r="A27" s="11"/>
      <c r="B27" s="93"/>
      <c r="C27" s="132" t="s">
        <v>65</v>
      </c>
      <c r="D27" s="125"/>
      <c r="E27" s="94"/>
      <c r="F27" s="29"/>
      <c r="G27" s="101" t="s">
        <v>43</v>
      </c>
      <c r="H27" s="96" t="s">
        <v>44</v>
      </c>
      <c r="I27" s="28"/>
      <c r="J27" s="31"/>
    </row>
    <row r="28" spans="1:26" ht="18" customHeight="1" x14ac:dyDescent="0.25">
      <c r="A28" s="11"/>
      <c r="B28" s="25"/>
      <c r="C28" s="123"/>
      <c r="D28" s="126"/>
      <c r="E28" s="21"/>
      <c r="F28" s="11"/>
      <c r="G28" s="102">
        <v>21</v>
      </c>
      <c r="H28" s="106" t="s">
        <v>45</v>
      </c>
      <c r="I28" s="113"/>
      <c r="J28" s="89">
        <f>F20+J20+F26+J26</f>
        <v>0</v>
      </c>
    </row>
    <row r="29" spans="1:26" ht="18" customHeight="1" x14ac:dyDescent="0.25">
      <c r="A29" s="11"/>
      <c r="B29" s="74"/>
      <c r="C29" s="124"/>
      <c r="D29" s="127"/>
      <c r="E29" s="21"/>
      <c r="F29" s="11"/>
      <c r="G29" s="51">
        <v>22</v>
      </c>
      <c r="H29" s="107" t="s">
        <v>46</v>
      </c>
      <c r="I29" s="114">
        <f>J28-SUM('SO 4265'!K9:'SO 4265'!K114)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18"/>
      <c r="E30" s="21"/>
      <c r="F30" s="11"/>
      <c r="G30" s="52">
        <v>23</v>
      </c>
      <c r="H30" s="108" t="s">
        <v>47</v>
      </c>
      <c r="I30" s="80">
        <f>SUM('SO 4265'!K9:'SO 4265'!K114)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28"/>
      <c r="D31" s="129"/>
      <c r="E31" s="21"/>
      <c r="F31" s="11"/>
      <c r="G31" s="102">
        <v>24</v>
      </c>
      <c r="H31" s="106" t="s">
        <v>48</v>
      </c>
      <c r="I31" s="105"/>
      <c r="J31" s="122">
        <f>SUM(J28:J30)</f>
        <v>0</v>
      </c>
    </row>
    <row r="32" spans="1:26" ht="18" customHeight="1" thickBot="1" x14ac:dyDescent="0.3">
      <c r="A32" s="11"/>
      <c r="B32" s="40"/>
      <c r="C32" s="109"/>
      <c r="D32" s="115"/>
      <c r="E32" s="75"/>
      <c r="F32" s="76"/>
      <c r="G32" s="51" t="s">
        <v>49</v>
      </c>
      <c r="H32" s="109"/>
      <c r="I32" s="115"/>
      <c r="J32" s="112"/>
    </row>
    <row r="33" spans="1:10" ht="18" customHeight="1" thickTop="1" x14ac:dyDescent="0.25">
      <c r="A33" s="11"/>
      <c r="B33" s="93"/>
      <c r="C33" s="94"/>
      <c r="D33" s="130" t="s">
        <v>63</v>
      </c>
      <c r="E33" s="15"/>
      <c r="F33" s="95"/>
      <c r="G33" s="103">
        <v>26</v>
      </c>
      <c r="H33" s="131" t="s">
        <v>64</v>
      </c>
      <c r="I33" s="29"/>
      <c r="J33" s="104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E3" sqref="E3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3" t="s">
        <v>24</v>
      </c>
      <c r="B1" s="204"/>
      <c r="C1" s="204"/>
      <c r="D1" s="205"/>
      <c r="E1" s="135" t="s">
        <v>22</v>
      </c>
      <c r="F1" s="134"/>
      <c r="W1">
        <v>30.126000000000001</v>
      </c>
    </row>
    <row r="2" spans="1:26" ht="20.100000000000001" customHeight="1" x14ac:dyDescent="0.25">
      <c r="A2" s="203" t="s">
        <v>25</v>
      </c>
      <c r="B2" s="204"/>
      <c r="C2" s="204"/>
      <c r="D2" s="205"/>
      <c r="E2" s="135" t="s">
        <v>20</v>
      </c>
      <c r="F2" s="134"/>
    </row>
    <row r="3" spans="1:26" ht="20.100000000000001" customHeight="1" x14ac:dyDescent="0.25">
      <c r="A3" s="203" t="s">
        <v>26</v>
      </c>
      <c r="B3" s="204"/>
      <c r="C3" s="204"/>
      <c r="D3" s="205"/>
      <c r="E3" s="135" t="s">
        <v>361</v>
      </c>
      <c r="F3" s="134"/>
    </row>
    <row r="4" spans="1:26" x14ac:dyDescent="0.25">
      <c r="A4" s="136" t="s">
        <v>1</v>
      </c>
      <c r="B4" s="133"/>
      <c r="C4" s="133"/>
      <c r="D4" s="133"/>
      <c r="E4" s="133"/>
      <c r="F4" s="133"/>
    </row>
    <row r="5" spans="1:26" x14ac:dyDescent="0.25">
      <c r="A5" s="136" t="s">
        <v>19</v>
      </c>
      <c r="B5" s="133"/>
      <c r="C5" s="133"/>
      <c r="D5" s="133"/>
      <c r="E5" s="133"/>
      <c r="F5" s="133"/>
    </row>
    <row r="6" spans="1:26" x14ac:dyDescent="0.25">
      <c r="A6" s="133"/>
      <c r="B6" s="133"/>
      <c r="C6" s="133"/>
      <c r="D6" s="133"/>
      <c r="E6" s="133"/>
      <c r="F6" s="133"/>
    </row>
    <row r="7" spans="1:26" x14ac:dyDescent="0.25">
      <c r="A7" s="133"/>
      <c r="B7" s="133"/>
      <c r="C7" s="133"/>
      <c r="D7" s="133"/>
      <c r="E7" s="133"/>
      <c r="F7" s="133"/>
    </row>
    <row r="8" spans="1:26" x14ac:dyDescent="0.25">
      <c r="A8" s="137" t="s">
        <v>69</v>
      </c>
      <c r="B8" s="133"/>
      <c r="C8" s="133"/>
      <c r="D8" s="133"/>
      <c r="E8" s="133"/>
      <c r="F8" s="133"/>
    </row>
    <row r="9" spans="1:26" x14ac:dyDescent="0.25">
      <c r="A9" s="138" t="s">
        <v>66</v>
      </c>
      <c r="B9" s="138" t="s">
        <v>60</v>
      </c>
      <c r="C9" s="138" t="s">
        <v>61</v>
      </c>
      <c r="D9" s="138" t="s">
        <v>37</v>
      </c>
      <c r="E9" s="138" t="s">
        <v>67</v>
      </c>
      <c r="F9" s="138" t="s">
        <v>68</v>
      </c>
    </row>
    <row r="10" spans="1:26" x14ac:dyDescent="0.25">
      <c r="A10" s="145" t="s">
        <v>70</v>
      </c>
      <c r="B10" s="146"/>
      <c r="C10" s="142"/>
      <c r="D10" s="142"/>
      <c r="E10" s="143"/>
      <c r="F10" s="143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25">
      <c r="A11" s="147" t="s">
        <v>71</v>
      </c>
      <c r="B11" s="148">
        <f>'SO 4265'!L24</f>
        <v>0</v>
      </c>
      <c r="C11" s="148">
        <f>'SO 4265'!M24</f>
        <v>0</v>
      </c>
      <c r="D11" s="148">
        <f>'SO 4265'!I24</f>
        <v>0</v>
      </c>
      <c r="E11" s="149">
        <f>'SO 4265'!S24</f>
        <v>7.56</v>
      </c>
      <c r="F11" s="149">
        <f>'SO 4265'!V24</f>
        <v>0</v>
      </c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25">
      <c r="A12" s="147" t="s">
        <v>72</v>
      </c>
      <c r="B12" s="148">
        <f>'SO 4265'!L45</f>
        <v>0</v>
      </c>
      <c r="C12" s="148">
        <f>'SO 4265'!M45</f>
        <v>0</v>
      </c>
      <c r="D12" s="148">
        <f>'SO 4265'!I45</f>
        <v>0</v>
      </c>
      <c r="E12" s="149">
        <f>'SO 4265'!S45</f>
        <v>0.12</v>
      </c>
      <c r="F12" s="149">
        <f>'SO 4265'!V45</f>
        <v>17.09</v>
      </c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147" t="s">
        <v>73</v>
      </c>
      <c r="B13" s="148">
        <f>'SO 4265'!L49</f>
        <v>0</v>
      </c>
      <c r="C13" s="148">
        <f>'SO 4265'!M49</f>
        <v>0</v>
      </c>
      <c r="D13" s="148">
        <f>'SO 4265'!I49</f>
        <v>0</v>
      </c>
      <c r="E13" s="149">
        <f>'SO 4265'!S49</f>
        <v>0</v>
      </c>
      <c r="F13" s="149">
        <f>'SO 4265'!V49</f>
        <v>0</v>
      </c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</row>
    <row r="14" spans="1:26" x14ac:dyDescent="0.25">
      <c r="A14" s="2" t="s">
        <v>70</v>
      </c>
      <c r="B14" s="150">
        <f>'SO 4265'!L51</f>
        <v>0</v>
      </c>
      <c r="C14" s="150">
        <f>'SO 4265'!M51</f>
        <v>0</v>
      </c>
      <c r="D14" s="150">
        <f>'SO 4265'!I51</f>
        <v>0</v>
      </c>
      <c r="E14" s="151">
        <f>'SO 4265'!S51</f>
        <v>7.68</v>
      </c>
      <c r="F14" s="151">
        <f>'SO 4265'!V51</f>
        <v>17.09</v>
      </c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x14ac:dyDescent="0.25">
      <c r="A15" s="1"/>
      <c r="B15" s="140"/>
      <c r="C15" s="140"/>
      <c r="D15" s="140"/>
      <c r="E15" s="139"/>
      <c r="F15" s="139"/>
    </row>
    <row r="16" spans="1:26" x14ac:dyDescent="0.25">
      <c r="A16" s="2" t="s">
        <v>74</v>
      </c>
      <c r="B16" s="150"/>
      <c r="C16" s="148"/>
      <c r="D16" s="148"/>
      <c r="E16" s="149"/>
      <c r="F16" s="149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</row>
    <row r="17" spans="1:26" x14ac:dyDescent="0.25">
      <c r="A17" s="147" t="s">
        <v>75</v>
      </c>
      <c r="B17" s="148">
        <f>'SO 4265'!L58</f>
        <v>0</v>
      </c>
      <c r="C17" s="148">
        <f>'SO 4265'!M58</f>
        <v>0</v>
      </c>
      <c r="D17" s="148">
        <f>'SO 4265'!I58</f>
        <v>0</v>
      </c>
      <c r="E17" s="149">
        <f>'SO 4265'!S58</f>
        <v>0</v>
      </c>
      <c r="F17" s="149">
        <f>'SO 4265'!V58</f>
        <v>0</v>
      </c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</row>
    <row r="18" spans="1:26" x14ac:dyDescent="0.25">
      <c r="A18" s="147" t="s">
        <v>76</v>
      </c>
      <c r="B18" s="148">
        <f>'SO 4265'!L69</f>
        <v>0</v>
      </c>
      <c r="C18" s="148">
        <f>'SO 4265'!M69</f>
        <v>0</v>
      </c>
      <c r="D18" s="148">
        <f>'SO 4265'!I69</f>
        <v>0</v>
      </c>
      <c r="E18" s="149">
        <f>'SO 4265'!S69</f>
        <v>0.02</v>
      </c>
      <c r="F18" s="149">
        <f>'SO 4265'!V69</f>
        <v>0</v>
      </c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</row>
    <row r="19" spans="1:26" x14ac:dyDescent="0.25">
      <c r="A19" s="147" t="s">
        <v>77</v>
      </c>
      <c r="B19" s="148">
        <f>'SO 4265'!L75</f>
        <v>0</v>
      </c>
      <c r="C19" s="148">
        <f>'SO 4265'!M75</f>
        <v>0</v>
      </c>
      <c r="D19" s="148">
        <f>'SO 4265'!I75</f>
        <v>0</v>
      </c>
      <c r="E19" s="149">
        <f>'SO 4265'!S75</f>
        <v>0.02</v>
      </c>
      <c r="F19" s="149">
        <f>'SO 4265'!V75</f>
        <v>0.01</v>
      </c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</row>
    <row r="20" spans="1:26" x14ac:dyDescent="0.25">
      <c r="A20" s="147" t="s">
        <v>78</v>
      </c>
      <c r="B20" s="148">
        <f>'SO 4265'!L91</f>
        <v>0</v>
      </c>
      <c r="C20" s="148">
        <f>'SO 4265'!M91</f>
        <v>0</v>
      </c>
      <c r="D20" s="148">
        <f>'SO 4265'!I91</f>
        <v>0</v>
      </c>
      <c r="E20" s="149">
        <f>'SO 4265'!S91</f>
        <v>0.02</v>
      </c>
      <c r="F20" s="149">
        <f>'SO 4265'!V91</f>
        <v>0.22</v>
      </c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</row>
    <row r="21" spans="1:26" x14ac:dyDescent="0.25">
      <c r="A21" s="147" t="s">
        <v>79</v>
      </c>
      <c r="B21" s="148">
        <f>'SO 4265'!L95</f>
        <v>0</v>
      </c>
      <c r="C21" s="148">
        <f>'SO 4265'!M95</f>
        <v>0</v>
      </c>
      <c r="D21" s="148">
        <f>'SO 4265'!I95</f>
        <v>0</v>
      </c>
      <c r="E21" s="149">
        <f>'SO 4265'!S95</f>
        <v>0</v>
      </c>
      <c r="F21" s="149">
        <f>'SO 4265'!V95</f>
        <v>0</v>
      </c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</row>
    <row r="22" spans="1:26" x14ac:dyDescent="0.25">
      <c r="A22" s="147" t="s">
        <v>80</v>
      </c>
      <c r="B22" s="148">
        <f>'SO 4265'!L102</f>
        <v>0</v>
      </c>
      <c r="C22" s="148">
        <f>'SO 4265'!M102</f>
        <v>0</v>
      </c>
      <c r="D22" s="148">
        <f>'SO 4265'!I102</f>
        <v>0</v>
      </c>
      <c r="E22" s="149">
        <f>'SO 4265'!S102</f>
        <v>1.47</v>
      </c>
      <c r="F22" s="149">
        <f>'SO 4265'!V102</f>
        <v>0</v>
      </c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</row>
    <row r="23" spans="1:26" x14ac:dyDescent="0.25">
      <c r="A23" s="147" t="s">
        <v>81</v>
      </c>
      <c r="B23" s="148">
        <f>'SO 4265'!L107</f>
        <v>0</v>
      </c>
      <c r="C23" s="148">
        <f>'SO 4265'!M107</f>
        <v>0</v>
      </c>
      <c r="D23" s="148">
        <f>'SO 4265'!I107</f>
        <v>0</v>
      </c>
      <c r="E23" s="149">
        <f>'SO 4265'!S107</f>
        <v>0.02</v>
      </c>
      <c r="F23" s="149">
        <f>'SO 4265'!V107</f>
        <v>0</v>
      </c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</row>
    <row r="24" spans="1:26" x14ac:dyDescent="0.25">
      <c r="A24" s="147" t="s">
        <v>82</v>
      </c>
      <c r="B24" s="148">
        <f>'SO 4265'!L112</f>
        <v>0</v>
      </c>
      <c r="C24" s="148">
        <f>'SO 4265'!M112</f>
        <v>0</v>
      </c>
      <c r="D24" s="148">
        <f>'SO 4265'!I112</f>
        <v>0</v>
      </c>
      <c r="E24" s="149">
        <f>'SO 4265'!S112</f>
        <v>0.08</v>
      </c>
      <c r="F24" s="149">
        <f>'SO 4265'!V112</f>
        <v>0</v>
      </c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</row>
    <row r="25" spans="1:26" x14ac:dyDescent="0.25">
      <c r="A25" s="2" t="s">
        <v>74</v>
      </c>
      <c r="B25" s="150">
        <f>'SO 4265'!L114</f>
        <v>0</v>
      </c>
      <c r="C25" s="150">
        <f>'SO 4265'!M114</f>
        <v>0</v>
      </c>
      <c r="D25" s="150">
        <f>'SO 4265'!I114</f>
        <v>0</v>
      </c>
      <c r="E25" s="151">
        <f>'SO 4265'!S114</f>
        <v>1.63</v>
      </c>
      <c r="F25" s="151">
        <f>'SO 4265'!V114</f>
        <v>0.23</v>
      </c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</row>
    <row r="26" spans="1:26" x14ac:dyDescent="0.25">
      <c r="A26" s="1"/>
      <c r="B26" s="140"/>
      <c r="C26" s="140"/>
      <c r="D26" s="140"/>
      <c r="E26" s="139"/>
      <c r="F26" s="139"/>
    </row>
    <row r="27" spans="1:26" x14ac:dyDescent="0.25">
      <c r="A27" s="2" t="s">
        <v>83</v>
      </c>
      <c r="B27" s="150">
        <f>'SO 4265'!L115</f>
        <v>0</v>
      </c>
      <c r="C27" s="150">
        <f>'SO 4265'!M115</f>
        <v>0</v>
      </c>
      <c r="D27" s="150">
        <f>'SO 4265'!I115</f>
        <v>0</v>
      </c>
      <c r="E27" s="151">
        <f>'SO 4265'!S115</f>
        <v>9.31</v>
      </c>
      <c r="F27" s="151">
        <f>'SO 4265'!V115</f>
        <v>17.32</v>
      </c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</row>
    <row r="28" spans="1:26" x14ac:dyDescent="0.25">
      <c r="A28" s="1"/>
      <c r="B28" s="140"/>
      <c r="C28" s="140"/>
      <c r="D28" s="140"/>
      <c r="E28" s="139"/>
      <c r="F28" s="139"/>
    </row>
    <row r="29" spans="1:26" x14ac:dyDescent="0.25">
      <c r="A29" s="1"/>
      <c r="B29" s="140"/>
      <c r="C29" s="140"/>
      <c r="D29" s="140"/>
      <c r="E29" s="139"/>
      <c r="F29" s="139"/>
    </row>
    <row r="30" spans="1:26" x14ac:dyDescent="0.25">
      <c r="A30" s="1"/>
      <c r="B30" s="140"/>
      <c r="C30" s="140"/>
      <c r="D30" s="140"/>
      <c r="E30" s="139"/>
      <c r="F30" s="139"/>
    </row>
    <row r="31" spans="1:26" x14ac:dyDescent="0.25">
      <c r="A31" s="1"/>
      <c r="B31" s="140"/>
      <c r="C31" s="140"/>
      <c r="D31" s="140"/>
      <c r="E31" s="139"/>
      <c r="F31" s="139"/>
    </row>
    <row r="32" spans="1:26" x14ac:dyDescent="0.25">
      <c r="A32" s="1"/>
      <c r="B32" s="140"/>
      <c r="C32" s="140"/>
      <c r="D32" s="140"/>
      <c r="E32" s="139"/>
      <c r="F32" s="139"/>
    </row>
    <row r="33" spans="1:6" x14ac:dyDescent="0.25">
      <c r="A33" s="1"/>
      <c r="B33" s="140"/>
      <c r="C33" s="140"/>
      <c r="D33" s="140"/>
      <c r="E33" s="139"/>
      <c r="F33" s="139"/>
    </row>
    <row r="34" spans="1:6" x14ac:dyDescent="0.25">
      <c r="A34" s="1"/>
      <c r="B34" s="140"/>
      <c r="C34" s="140"/>
      <c r="D34" s="140"/>
      <c r="E34" s="139"/>
      <c r="F34" s="139"/>
    </row>
    <row r="35" spans="1:6" x14ac:dyDescent="0.25">
      <c r="A35" s="1"/>
      <c r="B35" s="140"/>
      <c r="C35" s="140"/>
      <c r="D35" s="140"/>
      <c r="E35" s="139"/>
      <c r="F35" s="139"/>
    </row>
    <row r="36" spans="1:6" x14ac:dyDescent="0.25">
      <c r="A36" s="1"/>
      <c r="B36" s="140"/>
      <c r="C36" s="140"/>
      <c r="D36" s="140"/>
      <c r="E36" s="139"/>
      <c r="F36" s="139"/>
    </row>
    <row r="37" spans="1:6" x14ac:dyDescent="0.25">
      <c r="A37" s="1"/>
      <c r="B37" s="140"/>
      <c r="C37" s="140"/>
      <c r="D37" s="140"/>
      <c r="E37" s="139"/>
      <c r="F37" s="139"/>
    </row>
    <row r="38" spans="1:6" x14ac:dyDescent="0.25">
      <c r="A38" s="1"/>
      <c r="B38" s="140"/>
      <c r="C38" s="140"/>
      <c r="D38" s="140"/>
      <c r="E38" s="139"/>
      <c r="F38" s="139"/>
    </row>
    <row r="39" spans="1:6" x14ac:dyDescent="0.25">
      <c r="A39" s="1"/>
      <c r="B39" s="140"/>
      <c r="C39" s="140"/>
      <c r="D39" s="140"/>
      <c r="E39" s="139"/>
      <c r="F39" s="139"/>
    </row>
    <row r="40" spans="1:6" x14ac:dyDescent="0.25">
      <c r="A40" s="1"/>
      <c r="B40" s="140"/>
      <c r="C40" s="140"/>
      <c r="D40" s="140"/>
      <c r="E40" s="139"/>
      <c r="F40" s="139"/>
    </row>
    <row r="41" spans="1:6" x14ac:dyDescent="0.25">
      <c r="A41" s="1"/>
      <c r="B41" s="140"/>
      <c r="C41" s="140"/>
      <c r="D41" s="140"/>
      <c r="E41" s="139"/>
      <c r="F41" s="139"/>
    </row>
    <row r="42" spans="1:6" x14ac:dyDescent="0.25">
      <c r="A42" s="1"/>
      <c r="B42" s="140"/>
      <c r="C42" s="140"/>
      <c r="D42" s="140"/>
      <c r="E42" s="139"/>
      <c r="F42" s="139"/>
    </row>
    <row r="43" spans="1:6" x14ac:dyDescent="0.25">
      <c r="A43" s="1"/>
      <c r="B43" s="140"/>
      <c r="C43" s="140"/>
      <c r="D43" s="140"/>
      <c r="E43" s="139"/>
      <c r="F43" s="139"/>
    </row>
    <row r="44" spans="1:6" x14ac:dyDescent="0.25">
      <c r="A44" s="1"/>
      <c r="B44" s="140"/>
      <c r="C44" s="140"/>
      <c r="D44" s="140"/>
      <c r="E44" s="139"/>
      <c r="F44" s="139"/>
    </row>
    <row r="45" spans="1:6" x14ac:dyDescent="0.25">
      <c r="A45" s="1"/>
      <c r="B45" s="140"/>
      <c r="C45" s="140"/>
      <c r="D45" s="140"/>
      <c r="E45" s="139"/>
      <c r="F45" s="139"/>
    </row>
    <row r="46" spans="1:6" x14ac:dyDescent="0.25">
      <c r="A46" s="1"/>
      <c r="B46" s="140"/>
      <c r="C46" s="140"/>
      <c r="D46" s="140"/>
      <c r="E46" s="139"/>
      <c r="F46" s="139"/>
    </row>
    <row r="47" spans="1:6" x14ac:dyDescent="0.25">
      <c r="A47" s="1"/>
      <c r="B47" s="140"/>
      <c r="C47" s="140"/>
      <c r="D47" s="140"/>
      <c r="E47" s="139"/>
      <c r="F47" s="139"/>
    </row>
    <row r="48" spans="1:6" x14ac:dyDescent="0.25">
      <c r="A48" s="1"/>
      <c r="B48" s="140"/>
      <c r="C48" s="140"/>
      <c r="D48" s="140"/>
      <c r="E48" s="139"/>
      <c r="F48" s="139"/>
    </row>
    <row r="49" spans="1:6" x14ac:dyDescent="0.25">
      <c r="A49" s="1"/>
      <c r="B49" s="140"/>
      <c r="C49" s="140"/>
      <c r="D49" s="140"/>
      <c r="E49" s="139"/>
      <c r="F49" s="139"/>
    </row>
    <row r="50" spans="1:6" x14ac:dyDescent="0.25">
      <c r="A50" s="1"/>
      <c r="B50" s="140"/>
      <c r="C50" s="140"/>
      <c r="D50" s="140"/>
      <c r="E50" s="139"/>
      <c r="F50" s="139"/>
    </row>
    <row r="51" spans="1:6" x14ac:dyDescent="0.25">
      <c r="A51" s="1"/>
      <c r="B51" s="140"/>
      <c r="C51" s="140"/>
      <c r="D51" s="140"/>
      <c r="E51" s="139"/>
      <c r="F51" s="139"/>
    </row>
    <row r="52" spans="1:6" x14ac:dyDescent="0.25">
      <c r="A52" s="1"/>
      <c r="B52" s="140"/>
      <c r="C52" s="140"/>
      <c r="D52" s="140"/>
      <c r="E52" s="139"/>
      <c r="F52" s="139"/>
    </row>
    <row r="53" spans="1:6" x14ac:dyDescent="0.25">
      <c r="A53" s="1"/>
      <c r="B53" s="140"/>
      <c r="C53" s="140"/>
      <c r="D53" s="140"/>
      <c r="E53" s="139"/>
      <c r="F53" s="139"/>
    </row>
    <row r="54" spans="1:6" x14ac:dyDescent="0.25">
      <c r="A54" s="1"/>
      <c r="B54" s="140"/>
      <c r="C54" s="140"/>
      <c r="D54" s="140"/>
      <c r="E54" s="139"/>
      <c r="F54" s="139"/>
    </row>
    <row r="55" spans="1:6" x14ac:dyDescent="0.25">
      <c r="A55" s="1"/>
      <c r="B55" s="140"/>
      <c r="C55" s="140"/>
      <c r="D55" s="140"/>
      <c r="E55" s="139"/>
      <c r="F55" s="139"/>
    </row>
    <row r="56" spans="1:6" x14ac:dyDescent="0.25">
      <c r="A56" s="1"/>
      <c r="B56" s="140"/>
      <c r="C56" s="140"/>
      <c r="D56" s="140"/>
      <c r="E56" s="139"/>
      <c r="F56" s="139"/>
    </row>
    <row r="57" spans="1:6" x14ac:dyDescent="0.25">
      <c r="A57" s="1"/>
      <c r="B57" s="140"/>
      <c r="C57" s="140"/>
      <c r="D57" s="140"/>
      <c r="E57" s="139"/>
      <c r="F57" s="139"/>
    </row>
    <row r="58" spans="1:6" x14ac:dyDescent="0.25">
      <c r="A58" s="1"/>
      <c r="B58" s="140"/>
      <c r="C58" s="140"/>
      <c r="D58" s="140"/>
      <c r="E58" s="139"/>
      <c r="F58" s="139"/>
    </row>
    <row r="59" spans="1:6" x14ac:dyDescent="0.25">
      <c r="A59" s="1"/>
      <c r="B59" s="140"/>
      <c r="C59" s="140"/>
      <c r="D59" s="140"/>
      <c r="E59" s="139"/>
      <c r="F59" s="139"/>
    </row>
    <row r="60" spans="1:6" x14ac:dyDescent="0.25">
      <c r="A60" s="1"/>
      <c r="B60" s="140"/>
      <c r="C60" s="140"/>
      <c r="D60" s="140"/>
      <c r="E60" s="139"/>
      <c r="F60" s="139"/>
    </row>
    <row r="61" spans="1:6" x14ac:dyDescent="0.25">
      <c r="A61" s="1"/>
      <c r="B61" s="140"/>
      <c r="C61" s="140"/>
      <c r="D61" s="140"/>
      <c r="E61" s="139"/>
      <c r="F61" s="139"/>
    </row>
    <row r="62" spans="1:6" x14ac:dyDescent="0.25">
      <c r="A62" s="1"/>
      <c r="B62" s="140"/>
      <c r="C62" s="140"/>
      <c r="D62" s="140"/>
      <c r="E62" s="139"/>
      <c r="F62" s="139"/>
    </row>
    <row r="63" spans="1:6" x14ac:dyDescent="0.25">
      <c r="A63" s="1"/>
      <c r="B63" s="140"/>
      <c r="C63" s="140"/>
      <c r="D63" s="140"/>
      <c r="E63" s="139"/>
      <c r="F63" s="139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5"/>
  <sheetViews>
    <sheetView workbookViewId="0">
      <pane ySplit="8" topLeftCell="A62" activePane="bottomLeft" state="frozen"/>
      <selection pane="bottomLeft" activeCell="S87" sqref="S87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5"/>
      <c r="B1" s="206" t="s">
        <v>24</v>
      </c>
      <c r="C1" s="207"/>
      <c r="D1" s="207"/>
      <c r="E1" s="207"/>
      <c r="F1" s="207"/>
      <c r="G1" s="207"/>
      <c r="H1" s="208"/>
      <c r="I1" s="156" t="s">
        <v>94</v>
      </c>
      <c r="J1" s="155"/>
      <c r="K1" s="3"/>
      <c r="L1" s="3"/>
      <c r="M1" s="3"/>
      <c r="N1" s="3"/>
      <c r="O1" s="3"/>
      <c r="P1" s="5" t="s">
        <v>95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5"/>
      <c r="B2" s="206" t="s">
        <v>25</v>
      </c>
      <c r="C2" s="207"/>
      <c r="D2" s="207"/>
      <c r="E2" s="207"/>
      <c r="F2" s="207"/>
      <c r="G2" s="207"/>
      <c r="H2" s="208"/>
      <c r="I2" s="156" t="s">
        <v>20</v>
      </c>
      <c r="J2" s="155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5"/>
      <c r="B3" s="206" t="s">
        <v>26</v>
      </c>
      <c r="C3" s="207"/>
      <c r="D3" s="207"/>
      <c r="E3" s="207"/>
      <c r="F3" s="207"/>
      <c r="G3" s="207"/>
      <c r="H3" s="208"/>
      <c r="I3" s="156" t="s">
        <v>96</v>
      </c>
      <c r="J3" s="155"/>
      <c r="K3" s="3"/>
      <c r="L3" s="3"/>
      <c r="M3" s="3"/>
      <c r="N3" s="3"/>
      <c r="O3" s="3"/>
      <c r="P3" s="188">
        <v>44092</v>
      </c>
      <c r="Q3" s="1"/>
      <c r="R3" s="1"/>
      <c r="S3" s="3"/>
      <c r="V3" s="3"/>
    </row>
    <row r="4" spans="1:26" x14ac:dyDescent="0.25">
      <c r="A4" s="3"/>
      <c r="B4" s="5" t="s">
        <v>97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19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2"/>
      <c r="B7" s="13" t="s">
        <v>69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"/>
      <c r="R7" s="1"/>
      <c r="S7" s="12"/>
      <c r="V7" s="12"/>
    </row>
    <row r="8" spans="1:26" ht="15.75" x14ac:dyDescent="0.25">
      <c r="A8" s="158" t="s">
        <v>84</v>
      </c>
      <c r="B8" s="158" t="s">
        <v>85</v>
      </c>
      <c r="C8" s="158" t="s">
        <v>86</v>
      </c>
      <c r="D8" s="158" t="s">
        <v>87</v>
      </c>
      <c r="E8" s="158" t="s">
        <v>88</v>
      </c>
      <c r="F8" s="158" t="s">
        <v>89</v>
      </c>
      <c r="G8" s="158" t="s">
        <v>60</v>
      </c>
      <c r="H8" s="158" t="s">
        <v>61</v>
      </c>
      <c r="I8" s="158" t="s">
        <v>90</v>
      </c>
      <c r="J8" s="158"/>
      <c r="K8" s="158"/>
      <c r="L8" s="158"/>
      <c r="M8" s="158"/>
      <c r="N8" s="158"/>
      <c r="O8" s="158"/>
      <c r="P8" s="158" t="s">
        <v>91</v>
      </c>
      <c r="Q8" s="152"/>
      <c r="R8" s="152"/>
      <c r="S8" s="158" t="s">
        <v>92</v>
      </c>
      <c r="T8" s="154"/>
      <c r="U8" s="154"/>
      <c r="V8" s="158" t="s">
        <v>93</v>
      </c>
      <c r="W8" s="153"/>
      <c r="X8" s="153"/>
      <c r="Y8" s="153"/>
      <c r="Z8" s="153"/>
    </row>
    <row r="9" spans="1:26" x14ac:dyDescent="0.25">
      <c r="A9" s="141"/>
      <c r="B9" s="141"/>
      <c r="C9" s="159"/>
      <c r="D9" s="145" t="s">
        <v>70</v>
      </c>
      <c r="E9" s="141"/>
      <c r="F9" s="160"/>
      <c r="G9" s="142"/>
      <c r="H9" s="142"/>
      <c r="I9" s="142"/>
      <c r="J9" s="141"/>
      <c r="K9" s="141"/>
      <c r="L9" s="141"/>
      <c r="M9" s="141"/>
      <c r="N9" s="141"/>
      <c r="O9" s="141"/>
      <c r="P9" s="141"/>
      <c r="Q9" s="147"/>
      <c r="R9" s="147"/>
      <c r="S9" s="141"/>
      <c r="T9" s="144"/>
      <c r="U9" s="144"/>
      <c r="V9" s="141"/>
      <c r="W9" s="144"/>
      <c r="X9" s="144"/>
      <c r="Y9" s="144"/>
      <c r="Z9" s="144"/>
    </row>
    <row r="10" spans="1:26" x14ac:dyDescent="0.25">
      <c r="A10" s="147"/>
      <c r="B10" s="147"/>
      <c r="C10" s="147"/>
      <c r="D10" s="147" t="s">
        <v>71</v>
      </c>
      <c r="E10" s="147"/>
      <c r="F10" s="161"/>
      <c r="G10" s="148"/>
      <c r="H10" s="148"/>
      <c r="I10" s="148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4"/>
      <c r="U10" s="144"/>
      <c r="V10" s="147"/>
      <c r="W10" s="144"/>
      <c r="X10" s="144"/>
      <c r="Y10" s="144"/>
      <c r="Z10" s="144"/>
    </row>
    <row r="11" spans="1:26" ht="35.1" customHeight="1" x14ac:dyDescent="0.25">
      <c r="A11" s="165"/>
      <c r="B11" s="162" t="s">
        <v>98</v>
      </c>
      <c r="C11" s="166" t="s">
        <v>99</v>
      </c>
      <c r="D11" s="162" t="s">
        <v>100</v>
      </c>
      <c r="E11" s="162" t="s">
        <v>101</v>
      </c>
      <c r="F11" s="163">
        <v>19.024999999999999</v>
      </c>
      <c r="G11" s="164">
        <v>0</v>
      </c>
      <c r="H11" s="164">
        <v>0</v>
      </c>
      <c r="I11" s="164">
        <f t="shared" ref="I11:I23" si="0">ROUND(F11*(G11+H11),2)</f>
        <v>0</v>
      </c>
      <c r="J11" s="162">
        <f t="shared" ref="J11:J23" si="1">ROUND(F11*(N11),2)</f>
        <v>136.6</v>
      </c>
      <c r="K11" s="1">
        <f t="shared" ref="K11:K23" si="2">ROUND(F11*(O11),2)</f>
        <v>0</v>
      </c>
      <c r="L11" s="1">
        <f t="shared" ref="L11:L23" si="3">ROUND(F11*(G11),2)</f>
        <v>0</v>
      </c>
      <c r="M11" s="1">
        <f t="shared" ref="M11:M23" si="4">ROUND(F11*(H11),2)</f>
        <v>0</v>
      </c>
      <c r="N11" s="1">
        <v>7.18</v>
      </c>
      <c r="O11" s="1"/>
      <c r="P11" s="161">
        <v>3.7700000000000004E-2</v>
      </c>
      <c r="Q11" s="157"/>
      <c r="R11" s="157">
        <v>3.7700000000000004E-2</v>
      </c>
      <c r="S11" s="147">
        <f t="shared" ref="S11:S23" si="5">ROUND(F11*(P11),3)</f>
        <v>0.71699999999999997</v>
      </c>
      <c r="V11" s="161"/>
      <c r="Z11">
        <v>0</v>
      </c>
    </row>
    <row r="12" spans="1:26" ht="24.95" customHeight="1" x14ac:dyDescent="0.25">
      <c r="A12" s="165"/>
      <c r="B12" s="162" t="s">
        <v>98</v>
      </c>
      <c r="C12" s="166" t="s">
        <v>102</v>
      </c>
      <c r="D12" s="162" t="s">
        <v>103</v>
      </c>
      <c r="E12" s="162" t="s">
        <v>101</v>
      </c>
      <c r="F12" s="163">
        <v>8.1450000000000014</v>
      </c>
      <c r="G12" s="164">
        <v>0</v>
      </c>
      <c r="H12" s="164">
        <v>0</v>
      </c>
      <c r="I12" s="164">
        <f t="shared" si="0"/>
        <v>0</v>
      </c>
      <c r="J12" s="162">
        <f t="shared" si="1"/>
        <v>32.909999999999997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4.04</v>
      </c>
      <c r="O12" s="1"/>
      <c r="P12" s="161">
        <v>1.9599999999999999E-3</v>
      </c>
      <c r="Q12" s="157"/>
      <c r="R12" s="157">
        <v>1.9599999999999999E-3</v>
      </c>
      <c r="S12" s="147">
        <f t="shared" si="5"/>
        <v>1.6E-2</v>
      </c>
      <c r="V12" s="161"/>
      <c r="Z12">
        <v>0</v>
      </c>
    </row>
    <row r="13" spans="1:26" ht="24.95" customHeight="1" x14ac:dyDescent="0.25">
      <c r="A13" s="165"/>
      <c r="B13" s="162" t="s">
        <v>98</v>
      </c>
      <c r="C13" s="166" t="s">
        <v>104</v>
      </c>
      <c r="D13" s="162" t="s">
        <v>105</v>
      </c>
      <c r="E13" s="162" t="s">
        <v>101</v>
      </c>
      <c r="F13" s="163">
        <v>8.1449999999999996</v>
      </c>
      <c r="G13" s="164">
        <v>0</v>
      </c>
      <c r="H13" s="164">
        <v>0</v>
      </c>
      <c r="I13" s="164">
        <f t="shared" si="0"/>
        <v>0</v>
      </c>
      <c r="J13" s="162">
        <f t="shared" si="1"/>
        <v>91.55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11.24</v>
      </c>
      <c r="O13" s="1"/>
      <c r="P13" s="161">
        <v>2.9399999999999999E-3</v>
      </c>
      <c r="Q13" s="157"/>
      <c r="R13" s="157">
        <v>2.9399999999999999E-3</v>
      </c>
      <c r="S13" s="147">
        <f t="shared" si="5"/>
        <v>2.4E-2</v>
      </c>
      <c r="V13" s="161"/>
      <c r="Z13">
        <v>0</v>
      </c>
    </row>
    <row r="14" spans="1:26" ht="24.95" customHeight="1" x14ac:dyDescent="0.25">
      <c r="A14" s="165"/>
      <c r="B14" s="162" t="s">
        <v>98</v>
      </c>
      <c r="C14" s="166" t="s">
        <v>106</v>
      </c>
      <c r="D14" s="162" t="s">
        <v>107</v>
      </c>
      <c r="E14" s="162" t="s">
        <v>108</v>
      </c>
      <c r="F14" s="163">
        <v>7.3</v>
      </c>
      <c r="G14" s="164">
        <v>0</v>
      </c>
      <c r="H14" s="164">
        <v>0</v>
      </c>
      <c r="I14" s="164">
        <f t="shared" si="0"/>
        <v>0</v>
      </c>
      <c r="J14" s="162">
        <f t="shared" si="1"/>
        <v>40.659999999999997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5.57</v>
      </c>
      <c r="O14" s="1"/>
      <c r="P14" s="161">
        <v>7.9900000000000006E-3</v>
      </c>
      <c r="Q14" s="157"/>
      <c r="R14" s="157">
        <v>7.9900000000000006E-3</v>
      </c>
      <c r="S14" s="147">
        <f t="shared" si="5"/>
        <v>5.8000000000000003E-2</v>
      </c>
      <c r="V14" s="161"/>
      <c r="Z14">
        <v>0</v>
      </c>
    </row>
    <row r="15" spans="1:26" ht="24.95" customHeight="1" x14ac:dyDescent="0.25">
      <c r="A15" s="165"/>
      <c r="B15" s="162" t="s">
        <v>109</v>
      </c>
      <c r="C15" s="166" t="s">
        <v>110</v>
      </c>
      <c r="D15" s="162" t="s">
        <v>111</v>
      </c>
      <c r="E15" s="162" t="s">
        <v>108</v>
      </c>
      <c r="F15" s="163">
        <v>7.3</v>
      </c>
      <c r="G15" s="164">
        <v>0</v>
      </c>
      <c r="H15" s="164">
        <v>0</v>
      </c>
      <c r="I15" s="164">
        <f t="shared" si="0"/>
        <v>0</v>
      </c>
      <c r="J15" s="162">
        <f t="shared" si="1"/>
        <v>76.72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10.51</v>
      </c>
      <c r="O15" s="1"/>
      <c r="P15" s="161">
        <v>5.0000000000000001E-4</v>
      </c>
      <c r="Q15" s="157"/>
      <c r="R15" s="157">
        <v>5.0000000000000001E-4</v>
      </c>
      <c r="S15" s="147">
        <f t="shared" si="5"/>
        <v>4.0000000000000001E-3</v>
      </c>
      <c r="V15" s="161"/>
      <c r="Z15">
        <v>0</v>
      </c>
    </row>
    <row r="16" spans="1:26" ht="24.95" customHeight="1" x14ac:dyDescent="0.25">
      <c r="A16" s="165"/>
      <c r="B16" s="162" t="s">
        <v>98</v>
      </c>
      <c r="C16" s="166" t="s">
        <v>112</v>
      </c>
      <c r="D16" s="162" t="s">
        <v>113</v>
      </c>
      <c r="E16" s="162" t="s">
        <v>101</v>
      </c>
      <c r="F16" s="163">
        <v>23.3</v>
      </c>
      <c r="G16" s="164">
        <v>0</v>
      </c>
      <c r="H16" s="164">
        <v>0</v>
      </c>
      <c r="I16" s="164">
        <f t="shared" si="0"/>
        <v>0</v>
      </c>
      <c r="J16" s="162">
        <f t="shared" si="1"/>
        <v>238.83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10.25</v>
      </c>
      <c r="O16" s="1"/>
      <c r="P16" s="161">
        <v>0.10854</v>
      </c>
      <c r="Q16" s="157"/>
      <c r="R16" s="157">
        <v>0.10854</v>
      </c>
      <c r="S16" s="147">
        <f t="shared" si="5"/>
        <v>2.5289999999999999</v>
      </c>
      <c r="V16" s="161"/>
      <c r="Z16">
        <v>0</v>
      </c>
    </row>
    <row r="17" spans="1:26" ht="35.1" customHeight="1" x14ac:dyDescent="0.25">
      <c r="A17" s="165"/>
      <c r="B17" s="162" t="s">
        <v>98</v>
      </c>
      <c r="C17" s="166" t="s">
        <v>114</v>
      </c>
      <c r="D17" s="162" t="s">
        <v>115</v>
      </c>
      <c r="E17" s="162" t="s">
        <v>101</v>
      </c>
      <c r="F17" s="163">
        <v>23.3</v>
      </c>
      <c r="G17" s="164">
        <v>0</v>
      </c>
      <c r="H17" s="164">
        <v>0</v>
      </c>
      <c r="I17" s="164">
        <f t="shared" si="0"/>
        <v>0</v>
      </c>
      <c r="J17" s="162">
        <f t="shared" si="1"/>
        <v>208.07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8.93</v>
      </c>
      <c r="O17" s="1"/>
      <c r="P17" s="161">
        <v>3.3E-3</v>
      </c>
      <c r="Q17" s="157"/>
      <c r="R17" s="157">
        <v>3.3E-3</v>
      </c>
      <c r="S17" s="147">
        <f t="shared" si="5"/>
        <v>7.6999999999999999E-2</v>
      </c>
      <c r="V17" s="161"/>
      <c r="Z17">
        <v>0</v>
      </c>
    </row>
    <row r="18" spans="1:26" ht="24.95" customHeight="1" x14ac:dyDescent="0.25">
      <c r="A18" s="165"/>
      <c r="B18" s="162" t="s">
        <v>98</v>
      </c>
      <c r="C18" s="166" t="s">
        <v>116</v>
      </c>
      <c r="D18" s="162" t="s">
        <v>117</v>
      </c>
      <c r="E18" s="162" t="s">
        <v>101</v>
      </c>
      <c r="F18" s="163">
        <v>27.35</v>
      </c>
      <c r="G18" s="164">
        <v>0</v>
      </c>
      <c r="H18" s="164">
        <v>0</v>
      </c>
      <c r="I18" s="164">
        <f t="shared" si="0"/>
        <v>0</v>
      </c>
      <c r="J18" s="162">
        <f t="shared" si="1"/>
        <v>179.42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6.5600000000000005</v>
      </c>
      <c r="O18" s="1"/>
      <c r="P18" s="161">
        <v>4.4020000000000004E-2</v>
      </c>
      <c r="Q18" s="157"/>
      <c r="R18" s="157">
        <v>4.4020000000000004E-2</v>
      </c>
      <c r="S18" s="147">
        <f t="shared" si="5"/>
        <v>1.204</v>
      </c>
      <c r="V18" s="161"/>
      <c r="Z18">
        <v>0</v>
      </c>
    </row>
    <row r="19" spans="1:26" ht="24.95" customHeight="1" x14ac:dyDescent="0.25">
      <c r="A19" s="165"/>
      <c r="B19" s="162" t="s">
        <v>98</v>
      </c>
      <c r="C19" s="166" t="s">
        <v>118</v>
      </c>
      <c r="D19" s="162" t="s">
        <v>119</v>
      </c>
      <c r="E19" s="162" t="s">
        <v>101</v>
      </c>
      <c r="F19" s="163">
        <v>209.881</v>
      </c>
      <c r="G19" s="164">
        <v>0</v>
      </c>
      <c r="H19" s="164">
        <v>0</v>
      </c>
      <c r="I19" s="164">
        <f t="shared" si="0"/>
        <v>0</v>
      </c>
      <c r="J19" s="162">
        <f t="shared" si="1"/>
        <v>820.63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v>3.91</v>
      </c>
      <c r="O19" s="1"/>
      <c r="P19" s="161">
        <v>2.8800000000000002E-3</v>
      </c>
      <c r="Q19" s="157"/>
      <c r="R19" s="157">
        <v>2.8800000000000002E-3</v>
      </c>
      <c r="S19" s="147">
        <f t="shared" si="5"/>
        <v>0.60399999999999998</v>
      </c>
      <c r="V19" s="161"/>
      <c r="Z19">
        <v>0</v>
      </c>
    </row>
    <row r="20" spans="1:26" ht="24.95" customHeight="1" x14ac:dyDescent="0.25">
      <c r="A20" s="165"/>
      <c r="B20" s="162" t="s">
        <v>98</v>
      </c>
      <c r="C20" s="166" t="s">
        <v>120</v>
      </c>
      <c r="D20" s="162" t="s">
        <v>121</v>
      </c>
      <c r="E20" s="162" t="s">
        <v>101</v>
      </c>
      <c r="F20" s="163">
        <v>76.099999999999994</v>
      </c>
      <c r="G20" s="164">
        <v>0</v>
      </c>
      <c r="H20" s="164">
        <v>0</v>
      </c>
      <c r="I20" s="164">
        <f t="shared" si="0"/>
        <v>0</v>
      </c>
      <c r="J20" s="162">
        <f t="shared" si="1"/>
        <v>645.33000000000004</v>
      </c>
      <c r="K20" s="1">
        <f t="shared" si="2"/>
        <v>0</v>
      </c>
      <c r="L20" s="1">
        <f t="shared" si="3"/>
        <v>0</v>
      </c>
      <c r="M20" s="1">
        <f t="shared" si="4"/>
        <v>0</v>
      </c>
      <c r="N20" s="1">
        <v>8.48</v>
      </c>
      <c r="O20" s="1"/>
      <c r="P20" s="161">
        <v>6.6E-3</v>
      </c>
      <c r="Q20" s="157"/>
      <c r="R20" s="157">
        <v>6.6E-3</v>
      </c>
      <c r="S20" s="147">
        <f t="shared" si="5"/>
        <v>0.502</v>
      </c>
      <c r="V20" s="161"/>
      <c r="Z20">
        <v>0</v>
      </c>
    </row>
    <row r="21" spans="1:26" ht="24.95" customHeight="1" x14ac:dyDescent="0.25">
      <c r="A21" s="165"/>
      <c r="B21" s="162" t="s">
        <v>98</v>
      </c>
      <c r="C21" s="166" t="s">
        <v>122</v>
      </c>
      <c r="D21" s="162" t="s">
        <v>123</v>
      </c>
      <c r="E21" s="162" t="s">
        <v>101</v>
      </c>
      <c r="F21" s="163">
        <v>33.445</v>
      </c>
      <c r="G21" s="164">
        <v>0</v>
      </c>
      <c r="H21" s="164">
        <v>0</v>
      </c>
      <c r="I21" s="164">
        <f t="shared" si="0"/>
        <v>0</v>
      </c>
      <c r="J21" s="162">
        <f t="shared" si="1"/>
        <v>197.33</v>
      </c>
      <c r="K21" s="1">
        <f t="shared" si="2"/>
        <v>0</v>
      </c>
      <c r="L21" s="1">
        <f t="shared" si="3"/>
        <v>0</v>
      </c>
      <c r="M21" s="1">
        <f t="shared" si="4"/>
        <v>0</v>
      </c>
      <c r="N21" s="1">
        <v>5.9</v>
      </c>
      <c r="O21" s="1"/>
      <c r="P21" s="161">
        <v>3.295E-2</v>
      </c>
      <c r="Q21" s="157"/>
      <c r="R21" s="157">
        <v>3.295E-2</v>
      </c>
      <c r="S21" s="147">
        <f t="shared" si="5"/>
        <v>1.1020000000000001</v>
      </c>
      <c r="V21" s="161"/>
      <c r="Z21">
        <v>0</v>
      </c>
    </row>
    <row r="22" spans="1:26" ht="24.95" customHeight="1" x14ac:dyDescent="0.25">
      <c r="A22" s="165"/>
      <c r="B22" s="162" t="s">
        <v>98</v>
      </c>
      <c r="C22" s="166" t="s">
        <v>124</v>
      </c>
      <c r="D22" s="162" t="s">
        <v>125</v>
      </c>
      <c r="E22" s="162" t="s">
        <v>101</v>
      </c>
      <c r="F22" s="163">
        <v>106.85400000000001</v>
      </c>
      <c r="G22" s="164">
        <v>0</v>
      </c>
      <c r="H22" s="164">
        <v>0</v>
      </c>
      <c r="I22" s="164">
        <f t="shared" si="0"/>
        <v>0</v>
      </c>
      <c r="J22" s="162">
        <f t="shared" si="1"/>
        <v>746.91</v>
      </c>
      <c r="K22" s="1">
        <f t="shared" si="2"/>
        <v>0</v>
      </c>
      <c r="L22" s="1">
        <f t="shared" si="3"/>
        <v>0</v>
      </c>
      <c r="M22" s="1">
        <f t="shared" si="4"/>
        <v>0</v>
      </c>
      <c r="N22" s="1">
        <v>6.99</v>
      </c>
      <c r="O22" s="1"/>
      <c r="P22" s="161">
        <v>6.3E-3</v>
      </c>
      <c r="Q22" s="157"/>
      <c r="R22" s="157">
        <v>6.3E-3</v>
      </c>
      <c r="S22" s="147">
        <f t="shared" si="5"/>
        <v>0.67300000000000004</v>
      </c>
      <c r="V22" s="161"/>
      <c r="Z22">
        <v>0</v>
      </c>
    </row>
    <row r="23" spans="1:26" ht="24.95" customHeight="1" x14ac:dyDescent="0.25">
      <c r="A23" s="165"/>
      <c r="B23" s="162" t="s">
        <v>98</v>
      </c>
      <c r="C23" s="166" t="s">
        <v>126</v>
      </c>
      <c r="D23" s="162" t="s">
        <v>127</v>
      </c>
      <c r="E23" s="162" t="s">
        <v>128</v>
      </c>
      <c r="F23" s="163">
        <v>209.881</v>
      </c>
      <c r="G23" s="164">
        <v>0</v>
      </c>
      <c r="H23" s="164">
        <v>0</v>
      </c>
      <c r="I23" s="164">
        <f t="shared" si="0"/>
        <v>0</v>
      </c>
      <c r="J23" s="162">
        <f t="shared" si="1"/>
        <v>335.81</v>
      </c>
      <c r="K23" s="1">
        <f t="shared" si="2"/>
        <v>0</v>
      </c>
      <c r="L23" s="1">
        <f t="shared" si="3"/>
        <v>0</v>
      </c>
      <c r="M23" s="1">
        <f t="shared" si="4"/>
        <v>0</v>
      </c>
      <c r="N23" s="1">
        <v>1.6</v>
      </c>
      <c r="O23" s="1"/>
      <c r="P23" s="161">
        <v>2.5000000000000001E-4</v>
      </c>
      <c r="Q23" s="157"/>
      <c r="R23" s="157">
        <v>2.5000000000000001E-4</v>
      </c>
      <c r="S23" s="147">
        <f t="shared" si="5"/>
        <v>5.1999999999999998E-2</v>
      </c>
      <c r="V23" s="161"/>
      <c r="Z23">
        <v>0</v>
      </c>
    </row>
    <row r="24" spans="1:26" x14ac:dyDescent="0.25">
      <c r="A24" s="147"/>
      <c r="B24" s="147"/>
      <c r="C24" s="147"/>
      <c r="D24" s="147" t="s">
        <v>71</v>
      </c>
      <c r="E24" s="147"/>
      <c r="F24" s="161"/>
      <c r="G24" s="150">
        <f>ROUND((SUM(L10:L23))/1,2)</f>
        <v>0</v>
      </c>
      <c r="H24" s="150">
        <f>ROUND((SUM(M10:M23))/1,2)</f>
        <v>0</v>
      </c>
      <c r="I24" s="150">
        <f>ROUND((SUM(I10:I23))/1,2)</f>
        <v>0</v>
      </c>
      <c r="J24" s="147"/>
      <c r="K24" s="147"/>
      <c r="L24" s="147">
        <f>ROUND((SUM(L10:L23))/1,2)</f>
        <v>0</v>
      </c>
      <c r="M24" s="147">
        <f>ROUND((SUM(M10:M23))/1,2)</f>
        <v>0</v>
      </c>
      <c r="N24" s="147"/>
      <c r="O24" s="147"/>
      <c r="P24" s="167"/>
      <c r="Q24" s="147"/>
      <c r="R24" s="147"/>
      <c r="S24" s="167">
        <f>ROUND((SUM(S10:S23))/1,2)</f>
        <v>7.56</v>
      </c>
      <c r="T24" s="144"/>
      <c r="U24" s="144"/>
      <c r="V24" s="2">
        <f>ROUND((SUM(V10:V23))/1,2)</f>
        <v>0</v>
      </c>
      <c r="W24" s="144"/>
      <c r="X24" s="144"/>
      <c r="Y24" s="144"/>
      <c r="Z24" s="144"/>
    </row>
    <row r="25" spans="1:26" x14ac:dyDescent="0.25">
      <c r="A25" s="1"/>
      <c r="B25" s="1"/>
      <c r="C25" s="1"/>
      <c r="D25" s="1"/>
      <c r="E25" s="1"/>
      <c r="F25" s="157"/>
      <c r="G25" s="140"/>
      <c r="H25" s="140"/>
      <c r="I25" s="140"/>
      <c r="J25" s="1"/>
      <c r="K25" s="1"/>
      <c r="L25" s="1"/>
      <c r="M25" s="1"/>
      <c r="N25" s="1"/>
      <c r="O25" s="1"/>
      <c r="P25" s="1"/>
      <c r="Q25" s="1"/>
      <c r="R25" s="1"/>
      <c r="S25" s="1"/>
      <c r="V25" s="1"/>
    </row>
    <row r="26" spans="1:26" x14ac:dyDescent="0.25">
      <c r="A26" s="147"/>
      <c r="B26" s="147"/>
      <c r="C26" s="147"/>
      <c r="D26" s="147" t="s">
        <v>72</v>
      </c>
      <c r="E26" s="147"/>
      <c r="F26" s="161"/>
      <c r="G26" s="148"/>
      <c r="H26" s="148"/>
      <c r="I26" s="148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4"/>
      <c r="U26" s="144"/>
      <c r="V26" s="147"/>
      <c r="W26" s="144"/>
      <c r="X26" s="144"/>
      <c r="Y26" s="144"/>
      <c r="Z26" s="144"/>
    </row>
    <row r="27" spans="1:26" ht="24.95" customHeight="1" x14ac:dyDescent="0.25">
      <c r="A27" s="165"/>
      <c r="B27" s="162" t="s">
        <v>129</v>
      </c>
      <c r="C27" s="166" t="s">
        <v>130</v>
      </c>
      <c r="D27" s="162" t="s">
        <v>131</v>
      </c>
      <c r="E27" s="162" t="s">
        <v>132</v>
      </c>
      <c r="F27" s="163">
        <v>2</v>
      </c>
      <c r="G27" s="164">
        <v>0</v>
      </c>
      <c r="H27" s="164">
        <v>0</v>
      </c>
      <c r="I27" s="164">
        <f t="shared" ref="I27:I44" si="6">ROUND(F27*(G27+H27),2)</f>
        <v>0</v>
      </c>
      <c r="J27" s="162">
        <f t="shared" ref="J27:J44" si="7">ROUND(F27*(N27),2)</f>
        <v>30.84</v>
      </c>
      <c r="K27" s="1">
        <f t="shared" ref="K27:K44" si="8">ROUND(F27*(O27),2)</f>
        <v>0</v>
      </c>
      <c r="L27" s="1">
        <f t="shared" ref="L27:L44" si="9">ROUND(F27*(G27),2)</f>
        <v>0</v>
      </c>
      <c r="M27" s="1">
        <f t="shared" ref="M27:M44" si="10">ROUND(F27*(H27),2)</f>
        <v>0</v>
      </c>
      <c r="N27" s="1">
        <v>15.42</v>
      </c>
      <c r="O27" s="1"/>
      <c r="P27" s="157"/>
      <c r="Q27" s="157"/>
      <c r="R27" s="157"/>
      <c r="S27" s="147"/>
      <c r="V27" s="161">
        <f>ROUND(F27*(X27),3)</f>
        <v>0.438</v>
      </c>
      <c r="X27">
        <v>0.219</v>
      </c>
      <c r="Z27">
        <v>0</v>
      </c>
    </row>
    <row r="28" spans="1:26" ht="24.95" customHeight="1" x14ac:dyDescent="0.25">
      <c r="A28" s="165"/>
      <c r="B28" s="162" t="s">
        <v>129</v>
      </c>
      <c r="C28" s="166" t="s">
        <v>133</v>
      </c>
      <c r="D28" s="162" t="s">
        <v>134</v>
      </c>
      <c r="E28" s="162" t="s">
        <v>101</v>
      </c>
      <c r="F28" s="163">
        <v>1</v>
      </c>
      <c r="G28" s="164">
        <v>0</v>
      </c>
      <c r="H28" s="164">
        <v>0</v>
      </c>
      <c r="I28" s="164">
        <f t="shared" si="6"/>
        <v>0</v>
      </c>
      <c r="J28" s="162">
        <f t="shared" si="7"/>
        <v>4.95</v>
      </c>
      <c r="K28" s="1">
        <f t="shared" si="8"/>
        <v>0</v>
      </c>
      <c r="L28" s="1">
        <f t="shared" si="9"/>
        <v>0</v>
      </c>
      <c r="M28" s="1">
        <f t="shared" si="10"/>
        <v>0</v>
      </c>
      <c r="N28" s="1">
        <v>4.95</v>
      </c>
      <c r="O28" s="1"/>
      <c r="P28" s="157"/>
      <c r="Q28" s="157"/>
      <c r="R28" s="157"/>
      <c r="S28" s="147"/>
      <c r="V28" s="161">
        <f>ROUND(F28*(X28),3)</f>
        <v>8.2000000000000003E-2</v>
      </c>
      <c r="X28">
        <v>8.2000000000000003E-2</v>
      </c>
      <c r="Z28">
        <v>0</v>
      </c>
    </row>
    <row r="29" spans="1:26" ht="24.95" customHeight="1" x14ac:dyDescent="0.25">
      <c r="A29" s="165"/>
      <c r="B29" s="162" t="s">
        <v>129</v>
      </c>
      <c r="C29" s="166" t="s">
        <v>135</v>
      </c>
      <c r="D29" s="162" t="s">
        <v>136</v>
      </c>
      <c r="E29" s="162" t="s">
        <v>137</v>
      </c>
      <c r="F29" s="163">
        <v>0.64500000000000002</v>
      </c>
      <c r="G29" s="164">
        <v>0</v>
      </c>
      <c r="H29" s="164">
        <v>0</v>
      </c>
      <c r="I29" s="164">
        <f t="shared" si="6"/>
        <v>0</v>
      </c>
      <c r="J29" s="162">
        <f t="shared" si="7"/>
        <v>45.43</v>
      </c>
      <c r="K29" s="1">
        <f t="shared" si="8"/>
        <v>0</v>
      </c>
      <c r="L29" s="1">
        <f t="shared" si="9"/>
        <v>0</v>
      </c>
      <c r="M29" s="1">
        <f t="shared" si="10"/>
        <v>0</v>
      </c>
      <c r="N29" s="1">
        <v>70.44</v>
      </c>
      <c r="O29" s="1"/>
      <c r="P29" s="157"/>
      <c r="Q29" s="157"/>
      <c r="R29" s="157"/>
      <c r="S29" s="147"/>
      <c r="V29" s="161">
        <f>ROUND(F29*(X29),3)</f>
        <v>1.419</v>
      </c>
      <c r="X29">
        <v>2.2000000000000002</v>
      </c>
      <c r="Z29">
        <v>0</v>
      </c>
    </row>
    <row r="30" spans="1:26" ht="24.95" customHeight="1" x14ac:dyDescent="0.25">
      <c r="A30" s="165"/>
      <c r="B30" s="162" t="s">
        <v>129</v>
      </c>
      <c r="C30" s="166" t="s">
        <v>138</v>
      </c>
      <c r="D30" s="162" t="s">
        <v>139</v>
      </c>
      <c r="E30" s="162" t="s">
        <v>101</v>
      </c>
      <c r="F30" s="163">
        <v>23.3</v>
      </c>
      <c r="G30" s="164">
        <v>0</v>
      </c>
      <c r="H30" s="164">
        <v>0</v>
      </c>
      <c r="I30" s="164">
        <f t="shared" si="6"/>
        <v>0</v>
      </c>
      <c r="J30" s="162">
        <f t="shared" si="7"/>
        <v>79.45</v>
      </c>
      <c r="K30" s="1">
        <f t="shared" si="8"/>
        <v>0</v>
      </c>
      <c r="L30" s="1">
        <f t="shared" si="9"/>
        <v>0</v>
      </c>
      <c r="M30" s="1">
        <f t="shared" si="10"/>
        <v>0</v>
      </c>
      <c r="N30" s="1">
        <v>3.41</v>
      </c>
      <c r="O30" s="1"/>
      <c r="P30" s="157"/>
      <c r="Q30" s="157"/>
      <c r="R30" s="157"/>
      <c r="S30" s="147"/>
      <c r="V30" s="161">
        <f>ROUND(F30*(X30),3)</f>
        <v>1.5149999999999999</v>
      </c>
      <c r="X30">
        <v>6.5000000000000002E-2</v>
      </c>
      <c r="Z30">
        <v>0</v>
      </c>
    </row>
    <row r="31" spans="1:26" ht="24.95" customHeight="1" x14ac:dyDescent="0.25">
      <c r="A31" s="165"/>
      <c r="B31" s="162" t="s">
        <v>129</v>
      </c>
      <c r="C31" s="166" t="s">
        <v>140</v>
      </c>
      <c r="D31" s="162" t="s">
        <v>141</v>
      </c>
      <c r="E31" s="162" t="s">
        <v>132</v>
      </c>
      <c r="F31" s="163">
        <v>1</v>
      </c>
      <c r="G31" s="164">
        <v>0</v>
      </c>
      <c r="H31" s="164">
        <v>0</v>
      </c>
      <c r="I31" s="164">
        <f t="shared" si="6"/>
        <v>0</v>
      </c>
      <c r="J31" s="162">
        <f t="shared" si="7"/>
        <v>0.49</v>
      </c>
      <c r="K31" s="1">
        <f t="shared" si="8"/>
        <v>0</v>
      </c>
      <c r="L31" s="1">
        <f t="shared" si="9"/>
        <v>0</v>
      </c>
      <c r="M31" s="1">
        <f t="shared" si="10"/>
        <v>0</v>
      </c>
      <c r="N31" s="1">
        <v>0.49</v>
      </c>
      <c r="O31" s="1"/>
      <c r="P31" s="157"/>
      <c r="Q31" s="157"/>
      <c r="R31" s="157"/>
      <c r="S31" s="147"/>
      <c r="V31" s="161"/>
      <c r="Z31">
        <v>0</v>
      </c>
    </row>
    <row r="32" spans="1:26" ht="24.95" customHeight="1" x14ac:dyDescent="0.25">
      <c r="A32" s="165"/>
      <c r="B32" s="162" t="s">
        <v>129</v>
      </c>
      <c r="C32" s="166" t="s">
        <v>142</v>
      </c>
      <c r="D32" s="162" t="s">
        <v>143</v>
      </c>
      <c r="E32" s="162" t="s">
        <v>132</v>
      </c>
      <c r="F32" s="163">
        <v>2</v>
      </c>
      <c r="G32" s="164">
        <v>0</v>
      </c>
      <c r="H32" s="164">
        <v>0</v>
      </c>
      <c r="I32" s="164">
        <f t="shared" si="6"/>
        <v>0</v>
      </c>
      <c r="J32" s="162">
        <f t="shared" si="7"/>
        <v>1.66</v>
      </c>
      <c r="K32" s="1">
        <f t="shared" si="8"/>
        <v>0</v>
      </c>
      <c r="L32" s="1">
        <f t="shared" si="9"/>
        <v>0</v>
      </c>
      <c r="M32" s="1">
        <f t="shared" si="10"/>
        <v>0</v>
      </c>
      <c r="N32" s="1">
        <v>0.83</v>
      </c>
      <c r="O32" s="1"/>
      <c r="P32" s="157"/>
      <c r="Q32" s="157"/>
      <c r="R32" s="157"/>
      <c r="S32" s="147"/>
      <c r="V32" s="161"/>
      <c r="Z32">
        <v>0</v>
      </c>
    </row>
    <row r="33" spans="1:26" ht="24.95" customHeight="1" x14ac:dyDescent="0.25">
      <c r="A33" s="165"/>
      <c r="B33" s="162" t="s">
        <v>129</v>
      </c>
      <c r="C33" s="166" t="s">
        <v>144</v>
      </c>
      <c r="D33" s="162" t="s">
        <v>145</v>
      </c>
      <c r="E33" s="162" t="s">
        <v>132</v>
      </c>
      <c r="F33" s="163">
        <v>3</v>
      </c>
      <c r="G33" s="164">
        <v>0</v>
      </c>
      <c r="H33" s="164">
        <v>0</v>
      </c>
      <c r="I33" s="164">
        <f t="shared" si="6"/>
        <v>0</v>
      </c>
      <c r="J33" s="162">
        <f t="shared" si="7"/>
        <v>2.13</v>
      </c>
      <c r="K33" s="1">
        <f t="shared" si="8"/>
        <v>0</v>
      </c>
      <c r="L33" s="1">
        <f t="shared" si="9"/>
        <v>0</v>
      </c>
      <c r="M33" s="1">
        <f t="shared" si="10"/>
        <v>0</v>
      </c>
      <c r="N33" s="1">
        <v>0.71</v>
      </c>
      <c r="O33" s="1"/>
      <c r="P33" s="157"/>
      <c r="Q33" s="157"/>
      <c r="R33" s="157"/>
      <c r="S33" s="147"/>
      <c r="V33" s="161"/>
      <c r="Z33">
        <v>0</v>
      </c>
    </row>
    <row r="34" spans="1:26" ht="24.95" customHeight="1" x14ac:dyDescent="0.25">
      <c r="A34" s="165"/>
      <c r="B34" s="162" t="s">
        <v>129</v>
      </c>
      <c r="C34" s="166" t="s">
        <v>146</v>
      </c>
      <c r="D34" s="162" t="s">
        <v>147</v>
      </c>
      <c r="E34" s="162" t="s">
        <v>132</v>
      </c>
      <c r="F34" s="163">
        <v>1</v>
      </c>
      <c r="G34" s="164">
        <v>0</v>
      </c>
      <c r="H34" s="164">
        <v>0</v>
      </c>
      <c r="I34" s="164">
        <f t="shared" si="6"/>
        <v>0</v>
      </c>
      <c r="J34" s="162">
        <f t="shared" si="7"/>
        <v>2.82</v>
      </c>
      <c r="K34" s="1">
        <f t="shared" si="8"/>
        <v>0</v>
      </c>
      <c r="L34" s="1">
        <f t="shared" si="9"/>
        <v>0</v>
      </c>
      <c r="M34" s="1">
        <f t="shared" si="10"/>
        <v>0</v>
      </c>
      <c r="N34" s="1">
        <v>2.82</v>
      </c>
      <c r="O34" s="1"/>
      <c r="P34" s="157"/>
      <c r="Q34" s="157"/>
      <c r="R34" s="157"/>
      <c r="S34" s="147"/>
      <c r="V34" s="161"/>
      <c r="Z34">
        <v>0</v>
      </c>
    </row>
    <row r="35" spans="1:26" ht="24.95" customHeight="1" x14ac:dyDescent="0.25">
      <c r="A35" s="165"/>
      <c r="B35" s="162" t="s">
        <v>129</v>
      </c>
      <c r="C35" s="166" t="s">
        <v>148</v>
      </c>
      <c r="D35" s="162" t="s">
        <v>149</v>
      </c>
      <c r="E35" s="162" t="s">
        <v>101</v>
      </c>
      <c r="F35" s="163">
        <v>6.3449999999999998</v>
      </c>
      <c r="G35" s="164">
        <v>0</v>
      </c>
      <c r="H35" s="164">
        <v>0</v>
      </c>
      <c r="I35" s="164">
        <f t="shared" si="6"/>
        <v>0</v>
      </c>
      <c r="J35" s="162">
        <f t="shared" si="7"/>
        <v>46.83</v>
      </c>
      <c r="K35" s="1">
        <f t="shared" si="8"/>
        <v>0</v>
      </c>
      <c r="L35" s="1">
        <f t="shared" si="9"/>
        <v>0</v>
      </c>
      <c r="M35" s="1">
        <f t="shared" si="10"/>
        <v>0</v>
      </c>
      <c r="N35" s="1">
        <v>7.38</v>
      </c>
      <c r="O35" s="1"/>
      <c r="P35" s="157"/>
      <c r="Q35" s="157"/>
      <c r="R35" s="157"/>
      <c r="S35" s="147"/>
      <c r="V35" s="161">
        <f>ROUND(F35*(X35),3)</f>
        <v>0.4</v>
      </c>
      <c r="X35">
        <v>6.3E-2</v>
      </c>
      <c r="Z35">
        <v>0</v>
      </c>
    </row>
    <row r="36" spans="1:26" ht="24.95" customHeight="1" x14ac:dyDescent="0.25">
      <c r="A36" s="165"/>
      <c r="B36" s="162" t="s">
        <v>129</v>
      </c>
      <c r="C36" s="166" t="s">
        <v>150</v>
      </c>
      <c r="D36" s="162" t="s">
        <v>151</v>
      </c>
      <c r="E36" s="162" t="s">
        <v>101</v>
      </c>
      <c r="F36" s="163">
        <v>4.7759999999999998</v>
      </c>
      <c r="G36" s="164">
        <v>0</v>
      </c>
      <c r="H36" s="164">
        <v>0</v>
      </c>
      <c r="I36" s="164">
        <f t="shared" si="6"/>
        <v>0</v>
      </c>
      <c r="J36" s="162">
        <f t="shared" si="7"/>
        <v>23.64</v>
      </c>
      <c r="K36" s="1">
        <f t="shared" si="8"/>
        <v>0</v>
      </c>
      <c r="L36" s="1">
        <f t="shared" si="9"/>
        <v>0</v>
      </c>
      <c r="M36" s="1">
        <f t="shared" si="10"/>
        <v>0</v>
      </c>
      <c r="N36" s="1">
        <v>4.95</v>
      </c>
      <c r="O36" s="1"/>
      <c r="P36" s="157"/>
      <c r="Q36" s="157"/>
      <c r="R36" s="157"/>
      <c r="S36" s="147"/>
      <c r="V36" s="161">
        <f>ROUND(F36*(X36),3)</f>
        <v>0.39200000000000002</v>
      </c>
      <c r="X36">
        <v>8.2000000000000003E-2</v>
      </c>
      <c r="Z36">
        <v>0</v>
      </c>
    </row>
    <row r="37" spans="1:26" ht="24.95" customHeight="1" x14ac:dyDescent="0.25">
      <c r="A37" s="165"/>
      <c r="B37" s="162" t="s">
        <v>129</v>
      </c>
      <c r="C37" s="166" t="s">
        <v>152</v>
      </c>
      <c r="D37" s="162" t="s">
        <v>153</v>
      </c>
      <c r="E37" s="162" t="s">
        <v>101</v>
      </c>
      <c r="F37" s="163">
        <v>5.5</v>
      </c>
      <c r="G37" s="164">
        <v>0</v>
      </c>
      <c r="H37" s="164">
        <v>0</v>
      </c>
      <c r="I37" s="164">
        <f t="shared" si="6"/>
        <v>0</v>
      </c>
      <c r="J37" s="162">
        <f t="shared" si="7"/>
        <v>14.25</v>
      </c>
      <c r="K37" s="1">
        <f t="shared" si="8"/>
        <v>0</v>
      </c>
      <c r="L37" s="1">
        <f t="shared" si="9"/>
        <v>0</v>
      </c>
      <c r="M37" s="1">
        <f t="shared" si="10"/>
        <v>0</v>
      </c>
      <c r="N37" s="1">
        <v>2.59</v>
      </c>
      <c r="O37" s="1"/>
      <c r="P37" s="157"/>
      <c r="Q37" s="157"/>
      <c r="R37" s="157"/>
      <c r="S37" s="147"/>
      <c r="V37" s="161">
        <f>ROUND(F37*(X37),3)</f>
        <v>0.29699999999999999</v>
      </c>
      <c r="X37">
        <v>5.3999999999999999E-2</v>
      </c>
      <c r="Z37">
        <v>0</v>
      </c>
    </row>
    <row r="38" spans="1:26" ht="24.95" customHeight="1" x14ac:dyDescent="0.25">
      <c r="A38" s="165"/>
      <c r="B38" s="162" t="s">
        <v>129</v>
      </c>
      <c r="C38" s="166" t="s">
        <v>154</v>
      </c>
      <c r="D38" s="162" t="s">
        <v>155</v>
      </c>
      <c r="E38" s="162" t="s">
        <v>101</v>
      </c>
      <c r="F38" s="163">
        <v>209.881</v>
      </c>
      <c r="G38" s="164">
        <v>0</v>
      </c>
      <c r="H38" s="164">
        <v>0</v>
      </c>
      <c r="I38" s="164">
        <f t="shared" si="6"/>
        <v>0</v>
      </c>
      <c r="J38" s="162">
        <f t="shared" si="7"/>
        <v>640.14</v>
      </c>
      <c r="K38" s="1">
        <f t="shared" si="8"/>
        <v>0</v>
      </c>
      <c r="L38" s="1">
        <f t="shared" si="9"/>
        <v>0</v>
      </c>
      <c r="M38" s="1">
        <f t="shared" si="10"/>
        <v>0</v>
      </c>
      <c r="N38" s="1">
        <v>3.05</v>
      </c>
      <c r="O38" s="1"/>
      <c r="P38" s="157"/>
      <c r="Q38" s="157"/>
      <c r="R38" s="157"/>
      <c r="S38" s="147"/>
      <c r="V38" s="161">
        <f>ROUND(F38*(X38),3)</f>
        <v>10.494</v>
      </c>
      <c r="X38">
        <v>0.05</v>
      </c>
      <c r="Z38">
        <v>0</v>
      </c>
    </row>
    <row r="39" spans="1:26" ht="24.95" customHeight="1" x14ac:dyDescent="0.25">
      <c r="A39" s="165"/>
      <c r="B39" s="162" t="s">
        <v>129</v>
      </c>
      <c r="C39" s="166" t="s">
        <v>156</v>
      </c>
      <c r="D39" s="162" t="s">
        <v>157</v>
      </c>
      <c r="E39" s="162" t="s">
        <v>158</v>
      </c>
      <c r="F39" s="163">
        <v>17.091291999999999</v>
      </c>
      <c r="G39" s="164">
        <v>0</v>
      </c>
      <c r="H39" s="164">
        <v>0</v>
      </c>
      <c r="I39" s="164">
        <f t="shared" si="6"/>
        <v>0</v>
      </c>
      <c r="J39" s="162">
        <f t="shared" si="7"/>
        <v>224.92</v>
      </c>
      <c r="K39" s="1">
        <f t="shared" si="8"/>
        <v>0</v>
      </c>
      <c r="L39" s="1">
        <f t="shared" si="9"/>
        <v>0</v>
      </c>
      <c r="M39" s="1">
        <f t="shared" si="10"/>
        <v>0</v>
      </c>
      <c r="N39" s="1">
        <v>13.16</v>
      </c>
      <c r="O39" s="1"/>
      <c r="P39" s="157"/>
      <c r="Q39" s="157"/>
      <c r="R39" s="157"/>
      <c r="S39" s="147"/>
      <c r="V39" s="161"/>
      <c r="Z39">
        <v>0</v>
      </c>
    </row>
    <row r="40" spans="1:26" ht="24.95" customHeight="1" x14ac:dyDescent="0.25">
      <c r="A40" s="165"/>
      <c r="B40" s="162" t="s">
        <v>129</v>
      </c>
      <c r="C40" s="166" t="s">
        <v>159</v>
      </c>
      <c r="D40" s="162" t="s">
        <v>160</v>
      </c>
      <c r="E40" s="162" t="s">
        <v>128</v>
      </c>
      <c r="F40" s="163">
        <v>7.875</v>
      </c>
      <c r="G40" s="164">
        <v>0</v>
      </c>
      <c r="H40" s="164">
        <v>0</v>
      </c>
      <c r="I40" s="164">
        <f t="shared" si="6"/>
        <v>0</v>
      </c>
      <c r="J40" s="162">
        <f t="shared" si="7"/>
        <v>24.1</v>
      </c>
      <c r="K40" s="1">
        <f t="shared" si="8"/>
        <v>0</v>
      </c>
      <c r="L40" s="1">
        <f t="shared" si="9"/>
        <v>0</v>
      </c>
      <c r="M40" s="1">
        <f t="shared" si="10"/>
        <v>0</v>
      </c>
      <c r="N40" s="1">
        <v>3.06</v>
      </c>
      <c r="O40" s="1"/>
      <c r="P40" s="161">
        <v>6.8000000000000005E-4</v>
      </c>
      <c r="Q40" s="157"/>
      <c r="R40" s="157">
        <v>6.8000000000000005E-4</v>
      </c>
      <c r="S40" s="147">
        <f>ROUND(F40*(P40),3)</f>
        <v>5.0000000000000001E-3</v>
      </c>
      <c r="V40" s="161">
        <f>ROUND(F40*(X40),3)</f>
        <v>2.0550000000000002</v>
      </c>
      <c r="X40">
        <v>0.26100000000000001</v>
      </c>
      <c r="Z40">
        <v>0</v>
      </c>
    </row>
    <row r="41" spans="1:26" ht="24.95" customHeight="1" x14ac:dyDescent="0.25">
      <c r="A41" s="165"/>
      <c r="B41" s="162" t="s">
        <v>161</v>
      </c>
      <c r="C41" s="166" t="s">
        <v>162</v>
      </c>
      <c r="D41" s="162" t="s">
        <v>163</v>
      </c>
      <c r="E41" s="162" t="s">
        <v>101</v>
      </c>
      <c r="F41" s="163">
        <v>76.099999999999994</v>
      </c>
      <c r="G41" s="164">
        <v>0</v>
      </c>
      <c r="H41" s="164">
        <v>0</v>
      </c>
      <c r="I41" s="164">
        <f t="shared" si="6"/>
        <v>0</v>
      </c>
      <c r="J41" s="162">
        <f t="shared" si="7"/>
        <v>197.1</v>
      </c>
      <c r="K41" s="1">
        <f t="shared" si="8"/>
        <v>0</v>
      </c>
      <c r="L41" s="1">
        <f t="shared" si="9"/>
        <v>0</v>
      </c>
      <c r="M41" s="1">
        <f t="shared" si="10"/>
        <v>0</v>
      </c>
      <c r="N41" s="1">
        <v>2.59</v>
      </c>
      <c r="O41" s="1"/>
      <c r="P41" s="161">
        <v>1.5300000000000001E-3</v>
      </c>
      <c r="Q41" s="157"/>
      <c r="R41" s="157">
        <v>1.5300000000000001E-3</v>
      </c>
      <c r="S41" s="147">
        <f>ROUND(F41*(P41),3)</f>
        <v>0.11600000000000001</v>
      </c>
      <c r="V41" s="161"/>
      <c r="Z41">
        <v>0</v>
      </c>
    </row>
    <row r="42" spans="1:26" ht="24.95" customHeight="1" x14ac:dyDescent="0.25">
      <c r="A42" s="165"/>
      <c r="B42" s="162" t="s">
        <v>129</v>
      </c>
      <c r="C42" s="166" t="s">
        <v>164</v>
      </c>
      <c r="D42" s="162" t="s">
        <v>165</v>
      </c>
      <c r="E42" s="162" t="s">
        <v>158</v>
      </c>
      <c r="F42" s="163">
        <v>51.273000000000003</v>
      </c>
      <c r="G42" s="164">
        <v>0</v>
      </c>
      <c r="H42" s="164">
        <v>0</v>
      </c>
      <c r="I42" s="164">
        <f t="shared" si="6"/>
        <v>0</v>
      </c>
      <c r="J42" s="162">
        <f t="shared" si="7"/>
        <v>23.59</v>
      </c>
      <c r="K42" s="1">
        <f t="shared" si="8"/>
        <v>0</v>
      </c>
      <c r="L42" s="1">
        <f t="shared" si="9"/>
        <v>0</v>
      </c>
      <c r="M42" s="1">
        <f t="shared" si="10"/>
        <v>0</v>
      </c>
      <c r="N42" s="1">
        <v>0.46</v>
      </c>
      <c r="O42" s="1"/>
      <c r="P42" s="157"/>
      <c r="Q42" s="157"/>
      <c r="R42" s="157"/>
      <c r="S42" s="147"/>
      <c r="V42" s="161"/>
      <c r="Z42">
        <v>0</v>
      </c>
    </row>
    <row r="43" spans="1:26" ht="24.95" customHeight="1" x14ac:dyDescent="0.25">
      <c r="A43" s="165"/>
      <c r="B43" s="162" t="s">
        <v>129</v>
      </c>
      <c r="C43" s="166" t="s">
        <v>166</v>
      </c>
      <c r="D43" s="162" t="s">
        <v>167</v>
      </c>
      <c r="E43" s="162" t="s">
        <v>158</v>
      </c>
      <c r="F43" s="163">
        <v>17.091291999999999</v>
      </c>
      <c r="G43" s="164">
        <v>0</v>
      </c>
      <c r="H43" s="164">
        <v>0</v>
      </c>
      <c r="I43" s="164">
        <f t="shared" si="6"/>
        <v>0</v>
      </c>
      <c r="J43" s="162">
        <f t="shared" si="7"/>
        <v>152.80000000000001</v>
      </c>
      <c r="K43" s="1">
        <f t="shared" si="8"/>
        <v>0</v>
      </c>
      <c r="L43" s="1">
        <f t="shared" si="9"/>
        <v>0</v>
      </c>
      <c r="M43" s="1">
        <f t="shared" si="10"/>
        <v>0</v>
      </c>
      <c r="N43" s="1">
        <v>8.94</v>
      </c>
      <c r="O43" s="1"/>
      <c r="P43" s="157"/>
      <c r="Q43" s="157"/>
      <c r="R43" s="157"/>
      <c r="S43" s="147"/>
      <c r="V43" s="161"/>
      <c r="Z43">
        <v>0</v>
      </c>
    </row>
    <row r="44" spans="1:26" ht="24.95" customHeight="1" x14ac:dyDescent="0.25">
      <c r="A44" s="165"/>
      <c r="B44" s="162" t="s">
        <v>129</v>
      </c>
      <c r="C44" s="166" t="s">
        <v>168</v>
      </c>
      <c r="D44" s="162" t="s">
        <v>169</v>
      </c>
      <c r="E44" s="162" t="s">
        <v>158</v>
      </c>
      <c r="F44" s="163">
        <v>51.273000000000003</v>
      </c>
      <c r="G44" s="164">
        <v>0</v>
      </c>
      <c r="H44" s="164">
        <v>0</v>
      </c>
      <c r="I44" s="164">
        <f t="shared" si="6"/>
        <v>0</v>
      </c>
      <c r="J44" s="162">
        <f t="shared" si="7"/>
        <v>51.27</v>
      </c>
      <c r="K44" s="1">
        <f t="shared" si="8"/>
        <v>0</v>
      </c>
      <c r="L44" s="1">
        <f t="shared" si="9"/>
        <v>0</v>
      </c>
      <c r="M44" s="1">
        <f t="shared" si="10"/>
        <v>0</v>
      </c>
      <c r="N44" s="1">
        <v>1</v>
      </c>
      <c r="O44" s="1"/>
      <c r="P44" s="157"/>
      <c r="Q44" s="157"/>
      <c r="R44" s="157"/>
      <c r="S44" s="147"/>
      <c r="V44" s="161"/>
      <c r="Z44">
        <v>0</v>
      </c>
    </row>
    <row r="45" spans="1:26" x14ac:dyDescent="0.25">
      <c r="A45" s="147"/>
      <c r="B45" s="147"/>
      <c r="C45" s="147"/>
      <c r="D45" s="147" t="s">
        <v>72</v>
      </c>
      <c r="E45" s="147"/>
      <c r="F45" s="161"/>
      <c r="G45" s="150">
        <f>ROUND((SUM(L26:L44))/1,2)</f>
        <v>0</v>
      </c>
      <c r="H45" s="150">
        <f>ROUND((SUM(M26:M44))/1,2)</f>
        <v>0</v>
      </c>
      <c r="I45" s="150">
        <f>ROUND((SUM(I26:I44))/1,2)</f>
        <v>0</v>
      </c>
      <c r="J45" s="147"/>
      <c r="K45" s="147"/>
      <c r="L45" s="147">
        <f>ROUND((SUM(L26:L44))/1,2)</f>
        <v>0</v>
      </c>
      <c r="M45" s="147">
        <f>ROUND((SUM(M26:M44))/1,2)</f>
        <v>0</v>
      </c>
      <c r="N45" s="147"/>
      <c r="O45" s="147"/>
      <c r="P45" s="167"/>
      <c r="Q45" s="147"/>
      <c r="R45" s="147"/>
      <c r="S45" s="167">
        <f>ROUND((SUM(S26:S44))/1,2)</f>
        <v>0.12</v>
      </c>
      <c r="T45" s="144"/>
      <c r="U45" s="144"/>
      <c r="V45" s="2">
        <f>ROUND((SUM(V26:V44))/1,2)</f>
        <v>17.09</v>
      </c>
      <c r="W45" s="144"/>
      <c r="X45" s="144"/>
      <c r="Y45" s="144"/>
      <c r="Z45" s="144"/>
    </row>
    <row r="46" spans="1:26" x14ac:dyDescent="0.25">
      <c r="A46" s="1"/>
      <c r="B46" s="1"/>
      <c r="C46" s="1"/>
      <c r="D46" s="1"/>
      <c r="E46" s="1"/>
      <c r="F46" s="157"/>
      <c r="G46" s="140"/>
      <c r="H46" s="140"/>
      <c r="I46" s="140"/>
      <c r="J46" s="1"/>
      <c r="K46" s="1"/>
      <c r="L46" s="1"/>
      <c r="M46" s="1"/>
      <c r="N46" s="1"/>
      <c r="O46" s="1"/>
      <c r="P46" s="1"/>
      <c r="Q46" s="1"/>
      <c r="R46" s="1"/>
      <c r="S46" s="1"/>
      <c r="V46" s="1"/>
    </row>
    <row r="47" spans="1:26" x14ac:dyDescent="0.25">
      <c r="A47" s="147"/>
      <c r="B47" s="147"/>
      <c r="C47" s="147"/>
      <c r="D47" s="147" t="s">
        <v>73</v>
      </c>
      <c r="E47" s="147"/>
      <c r="F47" s="161"/>
      <c r="G47" s="148"/>
      <c r="H47" s="148"/>
      <c r="I47" s="148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4"/>
      <c r="U47" s="144"/>
      <c r="V47" s="147"/>
      <c r="W47" s="144"/>
      <c r="X47" s="144"/>
      <c r="Y47" s="144"/>
      <c r="Z47" s="144"/>
    </row>
    <row r="48" spans="1:26" ht="24.95" customHeight="1" x14ac:dyDescent="0.25">
      <c r="A48" s="165"/>
      <c r="B48" s="162" t="s">
        <v>170</v>
      </c>
      <c r="C48" s="166" t="s">
        <v>171</v>
      </c>
      <c r="D48" s="162" t="s">
        <v>172</v>
      </c>
      <c r="E48" s="162" t="s">
        <v>158</v>
      </c>
      <c r="F48" s="163">
        <v>7.8547575800000002</v>
      </c>
      <c r="G48" s="164">
        <v>0</v>
      </c>
      <c r="H48" s="164">
        <v>0</v>
      </c>
      <c r="I48" s="164">
        <f>ROUND(F48*(G48+H48),2)</f>
        <v>0</v>
      </c>
      <c r="J48" s="162">
        <f>ROUND(F48*(N48),2)</f>
        <v>240.98</v>
      </c>
      <c r="K48" s="1">
        <f>ROUND(F48*(O48),2)</f>
        <v>0</v>
      </c>
      <c r="L48" s="1">
        <f>ROUND(F48*(G48),2)</f>
        <v>0</v>
      </c>
      <c r="M48" s="1">
        <f>ROUND(F48*(H48),2)</f>
        <v>0</v>
      </c>
      <c r="N48" s="1">
        <v>30.68</v>
      </c>
      <c r="O48" s="1"/>
      <c r="P48" s="157"/>
      <c r="Q48" s="157"/>
      <c r="R48" s="157"/>
      <c r="S48" s="147"/>
      <c r="V48" s="161"/>
      <c r="Z48">
        <v>0</v>
      </c>
    </row>
    <row r="49" spans="1:26" x14ac:dyDescent="0.25">
      <c r="A49" s="147"/>
      <c r="B49" s="147"/>
      <c r="C49" s="147"/>
      <c r="D49" s="147" t="s">
        <v>73</v>
      </c>
      <c r="E49" s="147"/>
      <c r="F49" s="161"/>
      <c r="G49" s="150">
        <f>ROUND((SUM(L47:L48))/1,2)</f>
        <v>0</v>
      </c>
      <c r="H49" s="150">
        <f>ROUND((SUM(M47:M48))/1,2)</f>
        <v>0</v>
      </c>
      <c r="I49" s="150">
        <f>ROUND((SUM(I47:I48))/1,2)</f>
        <v>0</v>
      </c>
      <c r="J49" s="147"/>
      <c r="K49" s="147"/>
      <c r="L49" s="147">
        <f>ROUND((SUM(L47:L48))/1,2)</f>
        <v>0</v>
      </c>
      <c r="M49" s="147">
        <f>ROUND((SUM(M47:M48))/1,2)</f>
        <v>0</v>
      </c>
      <c r="N49" s="147"/>
      <c r="O49" s="147"/>
      <c r="P49" s="167"/>
      <c r="Q49" s="147"/>
      <c r="R49" s="147"/>
      <c r="S49" s="167">
        <f>ROUND((SUM(S47:S48))/1,2)</f>
        <v>0</v>
      </c>
      <c r="T49" s="144"/>
      <c r="U49" s="144"/>
      <c r="V49" s="2">
        <f>ROUND((SUM(V47:V48))/1,2)</f>
        <v>0</v>
      </c>
      <c r="W49" s="144"/>
      <c r="X49" s="144"/>
      <c r="Y49" s="144"/>
      <c r="Z49" s="144"/>
    </row>
    <row r="50" spans="1:26" x14ac:dyDescent="0.25">
      <c r="A50" s="1"/>
      <c r="B50" s="1"/>
      <c r="C50" s="1"/>
      <c r="D50" s="1"/>
      <c r="E50" s="1"/>
      <c r="F50" s="157"/>
      <c r="G50" s="140"/>
      <c r="H50" s="140"/>
      <c r="I50" s="140"/>
      <c r="J50" s="1"/>
      <c r="K50" s="1"/>
      <c r="L50" s="1"/>
      <c r="M50" s="1"/>
      <c r="N50" s="1"/>
      <c r="O50" s="1"/>
      <c r="P50" s="1"/>
      <c r="Q50" s="1"/>
      <c r="R50" s="1"/>
      <c r="S50" s="1"/>
      <c r="V50" s="1"/>
    </row>
    <row r="51" spans="1:26" x14ac:dyDescent="0.25">
      <c r="A51" s="147"/>
      <c r="B51" s="147"/>
      <c r="C51" s="147"/>
      <c r="D51" s="2" t="s">
        <v>70</v>
      </c>
      <c r="E51" s="147"/>
      <c r="F51" s="161"/>
      <c r="G51" s="150">
        <f>ROUND((SUM(L9:L50))/2,2)</f>
        <v>0</v>
      </c>
      <c r="H51" s="150">
        <f>ROUND((SUM(M9:M50))/2,2)</f>
        <v>0</v>
      </c>
      <c r="I51" s="150">
        <f>ROUND((SUM(I9:I50))/2,2)</f>
        <v>0</v>
      </c>
      <c r="J51" s="148"/>
      <c r="K51" s="147"/>
      <c r="L51" s="148">
        <f>ROUND((SUM(L9:L50))/2,2)</f>
        <v>0</v>
      </c>
      <c r="M51" s="148">
        <f>ROUND((SUM(M9:M50))/2,2)</f>
        <v>0</v>
      </c>
      <c r="N51" s="147"/>
      <c r="O51" s="147"/>
      <c r="P51" s="167"/>
      <c r="Q51" s="147"/>
      <c r="R51" s="147"/>
      <c r="S51" s="167">
        <f>ROUND((SUM(S9:S50))/2,2)</f>
        <v>7.68</v>
      </c>
      <c r="T51" s="144"/>
      <c r="U51" s="144"/>
      <c r="V51" s="2">
        <f>ROUND((SUM(V9:V50))/2,2)</f>
        <v>17.09</v>
      </c>
    </row>
    <row r="52" spans="1:26" x14ac:dyDescent="0.25">
      <c r="A52" s="1"/>
      <c r="B52" s="1"/>
      <c r="C52" s="1"/>
      <c r="D52" s="1"/>
      <c r="E52" s="1"/>
      <c r="F52" s="157"/>
      <c r="G52" s="140"/>
      <c r="H52" s="140"/>
      <c r="I52" s="140"/>
      <c r="J52" s="1"/>
      <c r="K52" s="1"/>
      <c r="L52" s="1"/>
      <c r="M52" s="1"/>
      <c r="N52" s="1"/>
      <c r="O52" s="1"/>
      <c r="P52" s="1"/>
      <c r="Q52" s="1"/>
      <c r="R52" s="1"/>
      <c r="S52" s="1"/>
      <c r="V52" s="1"/>
    </row>
    <row r="53" spans="1:26" x14ac:dyDescent="0.25">
      <c r="A53" s="147"/>
      <c r="B53" s="147"/>
      <c r="C53" s="147"/>
      <c r="D53" s="2" t="s">
        <v>74</v>
      </c>
      <c r="E53" s="147"/>
      <c r="F53" s="161"/>
      <c r="G53" s="148"/>
      <c r="H53" s="148"/>
      <c r="I53" s="148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4"/>
      <c r="U53" s="144"/>
      <c r="V53" s="147"/>
      <c r="W53" s="144"/>
      <c r="X53" s="144"/>
      <c r="Y53" s="144"/>
      <c r="Z53" s="144"/>
    </row>
    <row r="54" spans="1:26" x14ac:dyDescent="0.25">
      <c r="A54" s="147"/>
      <c r="B54" s="147"/>
      <c r="C54" s="147"/>
      <c r="D54" s="147" t="s">
        <v>75</v>
      </c>
      <c r="E54" s="147"/>
      <c r="F54" s="161"/>
      <c r="G54" s="148"/>
      <c r="H54" s="148"/>
      <c r="I54" s="148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4"/>
      <c r="U54" s="144"/>
      <c r="V54" s="147"/>
      <c r="W54" s="144"/>
      <c r="X54" s="144"/>
      <c r="Y54" s="144"/>
      <c r="Z54" s="144"/>
    </row>
    <row r="55" spans="1:26" ht="24.95" customHeight="1" x14ac:dyDescent="0.25">
      <c r="A55" s="165"/>
      <c r="B55" s="162" t="s">
        <v>173</v>
      </c>
      <c r="C55" s="166" t="s">
        <v>174</v>
      </c>
      <c r="D55" s="162" t="s">
        <v>175</v>
      </c>
      <c r="E55" s="162" t="s">
        <v>108</v>
      </c>
      <c r="F55" s="163">
        <v>1</v>
      </c>
      <c r="G55" s="164">
        <v>0</v>
      </c>
      <c r="H55" s="164">
        <v>0</v>
      </c>
      <c r="I55" s="164">
        <f>ROUND(F55*(G55+H55),2)</f>
        <v>0</v>
      </c>
      <c r="J55" s="162">
        <f>ROUND(F55*(N55),2)</f>
        <v>11.97</v>
      </c>
      <c r="K55" s="1">
        <f>ROUND(F55*(O55),2)</f>
        <v>0</v>
      </c>
      <c r="L55" s="1">
        <f>ROUND(F55*(G55),2)</f>
        <v>0</v>
      </c>
      <c r="M55" s="1">
        <f>ROUND(F55*(H55),2)</f>
        <v>0</v>
      </c>
      <c r="N55" s="1">
        <v>11.97</v>
      </c>
      <c r="O55" s="1"/>
      <c r="P55" s="161">
        <v>1.4000000000000001E-4</v>
      </c>
      <c r="Q55" s="157"/>
      <c r="R55" s="157">
        <v>1.4000000000000001E-4</v>
      </c>
      <c r="S55" s="147">
        <f>ROUND(F55*(P55),3)</f>
        <v>0</v>
      </c>
      <c r="V55" s="161"/>
      <c r="Z55">
        <v>0</v>
      </c>
    </row>
    <row r="56" spans="1:26" ht="24.95" customHeight="1" x14ac:dyDescent="0.25">
      <c r="A56" s="165"/>
      <c r="B56" s="162" t="s">
        <v>173</v>
      </c>
      <c r="C56" s="166" t="s">
        <v>176</v>
      </c>
      <c r="D56" s="162" t="s">
        <v>177</v>
      </c>
      <c r="E56" s="162" t="s">
        <v>132</v>
      </c>
      <c r="F56" s="163">
        <v>1</v>
      </c>
      <c r="G56" s="164">
        <v>0</v>
      </c>
      <c r="H56" s="164">
        <v>0</v>
      </c>
      <c r="I56" s="164">
        <f>ROUND(F56*(G56+H56),2)</f>
        <v>0</v>
      </c>
      <c r="J56" s="162">
        <f>ROUND(F56*(N56),2)</f>
        <v>2.64</v>
      </c>
      <c r="K56" s="1">
        <f>ROUND(F56*(O56),2)</f>
        <v>0</v>
      </c>
      <c r="L56" s="1">
        <f>ROUND(F56*(G56),2)</f>
        <v>0</v>
      </c>
      <c r="M56" s="1">
        <f>ROUND(F56*(H56),2)</f>
        <v>0</v>
      </c>
      <c r="N56" s="1">
        <v>2.64</v>
      </c>
      <c r="O56" s="1"/>
      <c r="P56" s="161">
        <v>2.0000000000000002E-5</v>
      </c>
      <c r="Q56" s="157"/>
      <c r="R56" s="157">
        <v>2.0000000000000002E-5</v>
      </c>
      <c r="S56" s="147">
        <f>ROUND(F56*(P56),3)</f>
        <v>0</v>
      </c>
      <c r="V56" s="161"/>
      <c r="Z56">
        <v>0</v>
      </c>
    </row>
    <row r="57" spans="1:26" ht="24.95" customHeight="1" x14ac:dyDescent="0.25">
      <c r="A57" s="165"/>
      <c r="B57" s="162" t="s">
        <v>109</v>
      </c>
      <c r="C57" s="166" t="s">
        <v>178</v>
      </c>
      <c r="D57" s="162" t="s">
        <v>179</v>
      </c>
      <c r="E57" s="162" t="s">
        <v>132</v>
      </c>
      <c r="F57" s="163">
        <v>1</v>
      </c>
      <c r="G57" s="164">
        <v>0</v>
      </c>
      <c r="H57" s="164">
        <v>0</v>
      </c>
      <c r="I57" s="164">
        <f>ROUND(F57*(G57+H57),2)</f>
        <v>0</v>
      </c>
      <c r="J57" s="162">
        <f>ROUND(F57*(N57),2)</f>
        <v>12.18</v>
      </c>
      <c r="K57" s="1">
        <f>ROUND(F57*(O57),2)</f>
        <v>0</v>
      </c>
      <c r="L57" s="1">
        <f>ROUND(F57*(G57),2)</f>
        <v>0</v>
      </c>
      <c r="M57" s="1">
        <f>ROUND(F57*(H57),2)</f>
        <v>0</v>
      </c>
      <c r="N57" s="1">
        <v>12.18</v>
      </c>
      <c r="O57" s="1"/>
      <c r="P57" s="161">
        <v>3.8000000000000002E-4</v>
      </c>
      <c r="Q57" s="157"/>
      <c r="R57" s="157">
        <v>3.8000000000000002E-4</v>
      </c>
      <c r="S57" s="147">
        <f>ROUND(F57*(P57),3)</f>
        <v>0</v>
      </c>
      <c r="V57" s="161"/>
      <c r="Z57">
        <v>0</v>
      </c>
    </row>
    <row r="58" spans="1:26" x14ac:dyDescent="0.25">
      <c r="A58" s="147"/>
      <c r="B58" s="147"/>
      <c r="C58" s="147"/>
      <c r="D58" s="147" t="s">
        <v>75</v>
      </c>
      <c r="E58" s="147"/>
      <c r="F58" s="161"/>
      <c r="G58" s="150">
        <f>ROUND((SUM(L54:L57))/1,2)</f>
        <v>0</v>
      </c>
      <c r="H58" s="150">
        <f>ROUND((SUM(M54:M57))/1,2)</f>
        <v>0</v>
      </c>
      <c r="I58" s="150">
        <f>ROUND((SUM(I54:I57))/1,2)</f>
        <v>0</v>
      </c>
      <c r="J58" s="147"/>
      <c r="K58" s="147"/>
      <c r="L58" s="147">
        <f>ROUND((SUM(L54:L57))/1,2)</f>
        <v>0</v>
      </c>
      <c r="M58" s="147">
        <f>ROUND((SUM(M54:M57))/1,2)</f>
        <v>0</v>
      </c>
      <c r="N58" s="147"/>
      <c r="O58" s="147"/>
      <c r="P58" s="167"/>
      <c r="Q58" s="147"/>
      <c r="R58" s="147"/>
      <c r="S58" s="167">
        <f>ROUND((SUM(S54:S57))/1,2)</f>
        <v>0</v>
      </c>
      <c r="T58" s="144"/>
      <c r="U58" s="144"/>
      <c r="V58" s="2">
        <f>ROUND((SUM(V54:V57))/1,2)</f>
        <v>0</v>
      </c>
      <c r="W58" s="144"/>
      <c r="X58" s="144"/>
      <c r="Y58" s="144"/>
      <c r="Z58" s="144"/>
    </row>
    <row r="59" spans="1:26" x14ac:dyDescent="0.25">
      <c r="A59" s="1"/>
      <c r="B59" s="1"/>
      <c r="C59" s="1"/>
      <c r="D59" s="1"/>
      <c r="E59" s="1"/>
      <c r="F59" s="157"/>
      <c r="G59" s="140"/>
      <c r="H59" s="140"/>
      <c r="I59" s="140"/>
      <c r="J59" s="1"/>
      <c r="K59" s="1"/>
      <c r="L59" s="1"/>
      <c r="M59" s="1"/>
      <c r="N59" s="1"/>
      <c r="O59" s="1"/>
      <c r="P59" s="1"/>
      <c r="Q59" s="1"/>
      <c r="R59" s="1"/>
      <c r="S59" s="1"/>
      <c r="V59" s="1"/>
    </row>
    <row r="60" spans="1:26" x14ac:dyDescent="0.25">
      <c r="A60" s="147"/>
      <c r="B60" s="147"/>
      <c r="C60" s="147"/>
      <c r="D60" s="147" t="s">
        <v>76</v>
      </c>
      <c r="E60" s="147"/>
      <c r="F60" s="161"/>
      <c r="G60" s="148"/>
      <c r="H60" s="148"/>
      <c r="I60" s="148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4"/>
      <c r="U60" s="144"/>
      <c r="V60" s="147"/>
      <c r="W60" s="144"/>
      <c r="X60" s="144"/>
      <c r="Y60" s="144"/>
      <c r="Z60" s="144"/>
    </row>
    <row r="61" spans="1:26" ht="24.95" customHeight="1" x14ac:dyDescent="0.25">
      <c r="A61" s="165"/>
      <c r="B61" s="162" t="s">
        <v>180</v>
      </c>
      <c r="C61" s="166" t="s">
        <v>181</v>
      </c>
      <c r="D61" s="162" t="s">
        <v>182</v>
      </c>
      <c r="E61" s="162" t="s">
        <v>183</v>
      </c>
      <c r="F61" s="163">
        <v>2</v>
      </c>
      <c r="G61" s="164">
        <v>0</v>
      </c>
      <c r="H61" s="164">
        <v>0</v>
      </c>
      <c r="I61" s="164">
        <f t="shared" ref="I61:I68" si="11">ROUND(F61*(G61+H61),2)</f>
        <v>0</v>
      </c>
      <c r="J61" s="162">
        <f t="shared" ref="J61:J68" si="12">ROUND(F61*(N61),2)</f>
        <v>32.799999999999997</v>
      </c>
      <c r="K61" s="1">
        <f t="shared" ref="K61:K68" si="13">ROUND(F61*(O61),2)</f>
        <v>0</v>
      </c>
      <c r="L61" s="1">
        <f t="shared" ref="L61:L68" si="14">ROUND(F61*(G61),2)</f>
        <v>0</v>
      </c>
      <c r="M61" s="1">
        <f t="shared" ref="M61:M68" si="15">ROUND(F61*(H61),2)</f>
        <v>0</v>
      </c>
      <c r="N61" s="1">
        <v>16.399999999999999</v>
      </c>
      <c r="O61" s="1"/>
      <c r="P61" s="161">
        <v>3.0000000000000001E-5</v>
      </c>
      <c r="Q61" s="157"/>
      <c r="R61" s="157">
        <v>3.0000000000000001E-5</v>
      </c>
      <c r="S61" s="147">
        <f>ROUND(F61*(P61),3)</f>
        <v>0</v>
      </c>
      <c r="V61" s="161"/>
      <c r="Z61">
        <v>0</v>
      </c>
    </row>
    <row r="62" spans="1:26" ht="24.95" customHeight="1" x14ac:dyDescent="0.25">
      <c r="A62" s="165"/>
      <c r="B62" s="162" t="s">
        <v>180</v>
      </c>
      <c r="C62" s="166" t="s">
        <v>184</v>
      </c>
      <c r="D62" s="162" t="s">
        <v>185</v>
      </c>
      <c r="E62" s="162" t="s">
        <v>108</v>
      </c>
      <c r="F62" s="163">
        <v>5</v>
      </c>
      <c r="G62" s="164">
        <v>0</v>
      </c>
      <c r="H62" s="164">
        <v>0</v>
      </c>
      <c r="I62" s="164">
        <f t="shared" si="11"/>
        <v>0</v>
      </c>
      <c r="J62" s="162">
        <f t="shared" si="12"/>
        <v>43.05</v>
      </c>
      <c r="K62" s="1">
        <f t="shared" si="13"/>
        <v>0</v>
      </c>
      <c r="L62" s="1">
        <f t="shared" si="14"/>
        <v>0</v>
      </c>
      <c r="M62" s="1">
        <f t="shared" si="15"/>
        <v>0</v>
      </c>
      <c r="N62" s="1">
        <v>8.61</v>
      </c>
      <c r="O62" s="1"/>
      <c r="P62" s="161">
        <v>1.5600000000000002E-3</v>
      </c>
      <c r="Q62" s="157"/>
      <c r="R62" s="157">
        <v>1.5600000000000002E-3</v>
      </c>
      <c r="S62" s="147">
        <f>ROUND(F62*(P62),3)</f>
        <v>8.0000000000000002E-3</v>
      </c>
      <c r="V62" s="161"/>
      <c r="Z62">
        <v>0</v>
      </c>
    </row>
    <row r="63" spans="1:26" ht="24.95" customHeight="1" x14ac:dyDescent="0.25">
      <c r="A63" s="165"/>
      <c r="B63" s="162" t="s">
        <v>109</v>
      </c>
      <c r="C63" s="166" t="s">
        <v>186</v>
      </c>
      <c r="D63" s="162" t="s">
        <v>187</v>
      </c>
      <c r="E63" s="162" t="s">
        <v>132</v>
      </c>
      <c r="F63" s="163">
        <v>2</v>
      </c>
      <c r="G63" s="164">
        <v>0</v>
      </c>
      <c r="H63" s="164">
        <v>0</v>
      </c>
      <c r="I63" s="164">
        <f t="shared" si="11"/>
        <v>0</v>
      </c>
      <c r="J63" s="162">
        <f t="shared" si="12"/>
        <v>12.34</v>
      </c>
      <c r="K63" s="1">
        <f t="shared" si="13"/>
        <v>0</v>
      </c>
      <c r="L63" s="1">
        <f t="shared" si="14"/>
        <v>0</v>
      </c>
      <c r="M63" s="1">
        <f t="shared" si="15"/>
        <v>0</v>
      </c>
      <c r="N63" s="1">
        <v>6.17</v>
      </c>
      <c r="O63" s="1"/>
      <c r="P63" s="161">
        <v>6.8999999999999997E-4</v>
      </c>
      <c r="Q63" s="157"/>
      <c r="R63" s="157">
        <v>6.8999999999999997E-4</v>
      </c>
      <c r="S63" s="147">
        <f>ROUND(F63*(P63),3)</f>
        <v>1E-3</v>
      </c>
      <c r="V63" s="161"/>
      <c r="Z63">
        <v>0</v>
      </c>
    </row>
    <row r="64" spans="1:26" ht="24.95" customHeight="1" x14ac:dyDescent="0.25">
      <c r="A64" s="165"/>
      <c r="B64" s="162" t="s">
        <v>188</v>
      </c>
      <c r="C64" s="166" t="s">
        <v>189</v>
      </c>
      <c r="D64" s="162" t="s">
        <v>190</v>
      </c>
      <c r="E64" s="162" t="s">
        <v>191</v>
      </c>
      <c r="F64" s="163">
        <v>2</v>
      </c>
      <c r="G64" s="164">
        <v>0</v>
      </c>
      <c r="H64" s="164">
        <v>0</v>
      </c>
      <c r="I64" s="164">
        <f t="shared" si="11"/>
        <v>0</v>
      </c>
      <c r="J64" s="162">
        <f t="shared" si="12"/>
        <v>474</v>
      </c>
      <c r="K64" s="1">
        <f t="shared" si="13"/>
        <v>0</v>
      </c>
      <c r="L64" s="1">
        <f t="shared" si="14"/>
        <v>0</v>
      </c>
      <c r="M64" s="1">
        <f t="shared" si="15"/>
        <v>0</v>
      </c>
      <c r="N64" s="1">
        <v>237</v>
      </c>
      <c r="O64" s="1"/>
      <c r="P64" s="157"/>
      <c r="Q64" s="157"/>
      <c r="R64" s="157"/>
      <c r="S64" s="147"/>
      <c r="V64" s="161"/>
      <c r="Z64">
        <v>0</v>
      </c>
    </row>
    <row r="65" spans="1:26" ht="24.95" customHeight="1" x14ac:dyDescent="0.25">
      <c r="A65" s="165"/>
      <c r="B65" s="162" t="s">
        <v>109</v>
      </c>
      <c r="C65" s="166" t="s">
        <v>192</v>
      </c>
      <c r="D65" s="162" t="s">
        <v>193</v>
      </c>
      <c r="E65" s="162" t="s">
        <v>132</v>
      </c>
      <c r="F65" s="163">
        <v>4</v>
      </c>
      <c r="G65" s="164">
        <v>0</v>
      </c>
      <c r="H65" s="164">
        <v>0</v>
      </c>
      <c r="I65" s="164">
        <f t="shared" si="11"/>
        <v>0</v>
      </c>
      <c r="J65" s="162">
        <f t="shared" si="12"/>
        <v>11.2</v>
      </c>
      <c r="K65" s="1">
        <f t="shared" si="13"/>
        <v>0</v>
      </c>
      <c r="L65" s="1">
        <f t="shared" si="14"/>
        <v>0</v>
      </c>
      <c r="M65" s="1">
        <f t="shared" si="15"/>
        <v>0</v>
      </c>
      <c r="N65" s="1">
        <v>2.8</v>
      </c>
      <c r="O65" s="1"/>
      <c r="P65" s="161">
        <v>1.8400000000000001E-3</v>
      </c>
      <c r="Q65" s="157"/>
      <c r="R65" s="157">
        <v>1.8400000000000001E-3</v>
      </c>
      <c r="S65" s="147">
        <f>ROUND(F65*(P65),3)</f>
        <v>7.0000000000000001E-3</v>
      </c>
      <c r="V65" s="161"/>
      <c r="Z65">
        <v>0</v>
      </c>
    </row>
    <row r="66" spans="1:26" ht="24.95" customHeight="1" x14ac:dyDescent="0.25">
      <c r="A66" s="165"/>
      <c r="B66" s="162" t="s">
        <v>194</v>
      </c>
      <c r="C66" s="166" t="s">
        <v>195</v>
      </c>
      <c r="D66" s="162" t="s">
        <v>196</v>
      </c>
      <c r="E66" s="162" t="s">
        <v>197</v>
      </c>
      <c r="F66" s="163">
        <v>1</v>
      </c>
      <c r="G66" s="164">
        <v>0</v>
      </c>
      <c r="H66" s="164">
        <v>0</v>
      </c>
      <c r="I66" s="164">
        <f t="shared" si="11"/>
        <v>0</v>
      </c>
      <c r="J66" s="162">
        <f t="shared" si="12"/>
        <v>40</v>
      </c>
      <c r="K66" s="1">
        <f t="shared" si="13"/>
        <v>0</v>
      </c>
      <c r="L66" s="1">
        <f t="shared" si="14"/>
        <v>0</v>
      </c>
      <c r="M66" s="1">
        <f t="shared" si="15"/>
        <v>0</v>
      </c>
      <c r="N66" s="1">
        <v>40</v>
      </c>
      <c r="O66" s="1"/>
      <c r="P66" s="157"/>
      <c r="Q66" s="157"/>
      <c r="R66" s="157"/>
      <c r="S66" s="147"/>
      <c r="V66" s="161"/>
      <c r="Z66">
        <v>0</v>
      </c>
    </row>
    <row r="67" spans="1:26" ht="24.95" customHeight="1" x14ac:dyDescent="0.25">
      <c r="A67" s="165"/>
      <c r="B67" s="162" t="s">
        <v>194</v>
      </c>
      <c r="C67" s="166" t="s">
        <v>198</v>
      </c>
      <c r="D67" s="162" t="s">
        <v>199</v>
      </c>
      <c r="E67" s="162" t="s">
        <v>200</v>
      </c>
      <c r="F67" s="163">
        <v>1</v>
      </c>
      <c r="G67" s="164">
        <v>0</v>
      </c>
      <c r="H67" s="164">
        <v>0</v>
      </c>
      <c r="I67" s="164">
        <f t="shared" si="11"/>
        <v>0</v>
      </c>
      <c r="J67" s="162">
        <f t="shared" si="12"/>
        <v>50</v>
      </c>
      <c r="K67" s="1">
        <f t="shared" si="13"/>
        <v>0</v>
      </c>
      <c r="L67" s="1">
        <f t="shared" si="14"/>
        <v>0</v>
      </c>
      <c r="M67" s="1">
        <f t="shared" si="15"/>
        <v>0</v>
      </c>
      <c r="N67" s="1">
        <v>50</v>
      </c>
      <c r="O67" s="1"/>
      <c r="P67" s="157"/>
      <c r="Q67" s="157"/>
      <c r="R67" s="157"/>
      <c r="S67" s="147"/>
      <c r="V67" s="161"/>
      <c r="Z67">
        <v>0</v>
      </c>
    </row>
    <row r="68" spans="1:26" ht="24.95" customHeight="1" x14ac:dyDescent="0.25">
      <c r="A68" s="165"/>
      <c r="B68" s="162" t="s">
        <v>180</v>
      </c>
      <c r="C68" s="166" t="s">
        <v>201</v>
      </c>
      <c r="D68" s="162" t="s">
        <v>202</v>
      </c>
      <c r="E68" s="162" t="s">
        <v>183</v>
      </c>
      <c r="F68" s="163">
        <v>2</v>
      </c>
      <c r="G68" s="164">
        <v>0</v>
      </c>
      <c r="H68" s="164">
        <v>0</v>
      </c>
      <c r="I68" s="164">
        <f t="shared" si="11"/>
        <v>0</v>
      </c>
      <c r="J68" s="162">
        <f t="shared" si="12"/>
        <v>40.520000000000003</v>
      </c>
      <c r="K68" s="1">
        <f t="shared" si="13"/>
        <v>0</v>
      </c>
      <c r="L68" s="1">
        <f t="shared" si="14"/>
        <v>0</v>
      </c>
      <c r="M68" s="1">
        <f t="shared" si="15"/>
        <v>0</v>
      </c>
      <c r="N68" s="1">
        <v>20.260000000000002</v>
      </c>
      <c r="O68" s="1"/>
      <c r="P68" s="161">
        <v>3.0000000000000001E-5</v>
      </c>
      <c r="Q68" s="157"/>
      <c r="R68" s="157">
        <v>3.0000000000000001E-5</v>
      </c>
      <c r="S68" s="147">
        <f>ROUND(F68*(P68),3)</f>
        <v>0</v>
      </c>
      <c r="V68" s="161"/>
      <c r="Z68">
        <v>0</v>
      </c>
    </row>
    <row r="69" spans="1:26" x14ac:dyDescent="0.25">
      <c r="A69" s="147"/>
      <c r="B69" s="147"/>
      <c r="C69" s="147"/>
      <c r="D69" s="147" t="s">
        <v>76</v>
      </c>
      <c r="E69" s="147"/>
      <c r="F69" s="161"/>
      <c r="G69" s="150">
        <f>ROUND((SUM(L60:L68))/1,2)</f>
        <v>0</v>
      </c>
      <c r="H69" s="150">
        <f>ROUND((SUM(M60:M68))/1,2)</f>
        <v>0</v>
      </c>
      <c r="I69" s="150">
        <f>ROUND((SUM(I60:I68))/1,2)</f>
        <v>0</v>
      </c>
      <c r="J69" s="147"/>
      <c r="K69" s="147"/>
      <c r="L69" s="147">
        <f>ROUND((SUM(L60:L68))/1,2)</f>
        <v>0</v>
      </c>
      <c r="M69" s="147">
        <f>ROUND((SUM(M60:M68))/1,2)</f>
        <v>0</v>
      </c>
      <c r="N69" s="147"/>
      <c r="O69" s="147"/>
      <c r="P69" s="167"/>
      <c r="Q69" s="147"/>
      <c r="R69" s="147"/>
      <c r="S69" s="167">
        <f>ROUND((SUM(S60:S68))/1,2)</f>
        <v>0.02</v>
      </c>
      <c r="T69" s="144"/>
      <c r="U69" s="144"/>
      <c r="V69" s="2">
        <f>ROUND((SUM(V60:V68))/1,2)</f>
        <v>0</v>
      </c>
      <c r="W69" s="144"/>
      <c r="X69" s="144"/>
      <c r="Y69" s="144"/>
      <c r="Z69" s="144"/>
    </row>
    <row r="70" spans="1:26" x14ac:dyDescent="0.25">
      <c r="A70" s="1"/>
      <c r="B70" s="1"/>
      <c r="C70" s="1"/>
      <c r="D70" s="1"/>
      <c r="E70" s="1"/>
      <c r="F70" s="157"/>
      <c r="G70" s="140"/>
      <c r="H70" s="140"/>
      <c r="I70" s="140"/>
      <c r="J70" s="1"/>
      <c r="K70" s="1"/>
      <c r="L70" s="1"/>
      <c r="M70" s="1"/>
      <c r="N70" s="1"/>
      <c r="O70" s="1"/>
      <c r="P70" s="1"/>
      <c r="Q70" s="1"/>
      <c r="R70" s="1"/>
      <c r="S70" s="1"/>
      <c r="V70" s="1"/>
    </row>
    <row r="71" spans="1:26" x14ac:dyDescent="0.25">
      <c r="A71" s="147"/>
      <c r="B71" s="147"/>
      <c r="C71" s="147"/>
      <c r="D71" s="147" t="s">
        <v>77</v>
      </c>
      <c r="E71" s="147"/>
      <c r="F71" s="161"/>
      <c r="G71" s="148"/>
      <c r="H71" s="148"/>
      <c r="I71" s="148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4"/>
      <c r="U71" s="144"/>
      <c r="V71" s="147"/>
      <c r="W71" s="144"/>
      <c r="X71" s="144"/>
      <c r="Y71" s="144"/>
      <c r="Z71" s="144"/>
    </row>
    <row r="72" spans="1:26" ht="24.95" customHeight="1" x14ac:dyDescent="0.25">
      <c r="A72" s="165"/>
      <c r="B72" s="162" t="s">
        <v>203</v>
      </c>
      <c r="C72" s="166" t="s">
        <v>204</v>
      </c>
      <c r="D72" s="162" t="s">
        <v>205</v>
      </c>
      <c r="E72" s="162" t="s">
        <v>108</v>
      </c>
      <c r="F72" s="163">
        <v>5.8</v>
      </c>
      <c r="G72" s="164">
        <v>0</v>
      </c>
      <c r="H72" s="164">
        <v>0</v>
      </c>
      <c r="I72" s="164">
        <f>ROUND(F72*(G72+H72),2)</f>
        <v>0</v>
      </c>
      <c r="J72" s="162">
        <f>ROUND(F72*(N72),2)</f>
        <v>79.34</v>
      </c>
      <c r="K72" s="1">
        <f>ROUND(F72*(O72),2)</f>
        <v>0</v>
      </c>
      <c r="L72" s="1">
        <f>ROUND(F72*(G72),2)</f>
        <v>0</v>
      </c>
      <c r="M72" s="1">
        <f>ROUND(F72*(H72),2)</f>
        <v>0</v>
      </c>
      <c r="N72" s="1">
        <v>13.68</v>
      </c>
      <c r="O72" s="1"/>
      <c r="P72" s="161">
        <v>2.7299999999999998E-3</v>
      </c>
      <c r="Q72" s="157"/>
      <c r="R72" s="157">
        <v>2.7299999999999998E-3</v>
      </c>
      <c r="S72" s="147">
        <f>ROUND(F72*(P72),3)</f>
        <v>1.6E-2</v>
      </c>
      <c r="V72" s="161"/>
      <c r="Z72">
        <v>0</v>
      </c>
    </row>
    <row r="73" spans="1:26" ht="24.95" customHeight="1" x14ac:dyDescent="0.25">
      <c r="A73" s="165"/>
      <c r="B73" s="162" t="s">
        <v>206</v>
      </c>
      <c r="C73" s="166" t="s">
        <v>207</v>
      </c>
      <c r="D73" s="162" t="s">
        <v>208</v>
      </c>
      <c r="E73" s="162" t="s">
        <v>209</v>
      </c>
      <c r="F73" s="163">
        <v>85.72</v>
      </c>
      <c r="G73" s="164">
        <v>0</v>
      </c>
      <c r="H73" s="168">
        <v>0</v>
      </c>
      <c r="I73" s="168">
        <f>ROUND(F73*(G73+H73),2)</f>
        <v>0</v>
      </c>
      <c r="J73" s="162">
        <f>ROUND(F73*(N73),2)</f>
        <v>1.89</v>
      </c>
      <c r="K73" s="1">
        <f>ROUND(F73*(O73),2)</f>
        <v>0</v>
      </c>
      <c r="L73" s="1">
        <f>ROUND(F73*(G73),2)</f>
        <v>0</v>
      </c>
      <c r="M73" s="1">
        <f>ROUND(F73*(H73),2)</f>
        <v>0</v>
      </c>
      <c r="N73" s="1">
        <v>2.1999999999999999E-2</v>
      </c>
      <c r="O73" s="1"/>
      <c r="P73" s="157"/>
      <c r="Q73" s="157"/>
      <c r="R73" s="157"/>
      <c r="S73" s="147"/>
      <c r="V73" s="161"/>
      <c r="Z73">
        <v>0</v>
      </c>
    </row>
    <row r="74" spans="1:26" ht="24.95" customHeight="1" x14ac:dyDescent="0.25">
      <c r="A74" s="165"/>
      <c r="B74" s="162" t="s">
        <v>210</v>
      </c>
      <c r="C74" s="166" t="s">
        <v>211</v>
      </c>
      <c r="D74" s="162" t="s">
        <v>212</v>
      </c>
      <c r="E74" s="162" t="s">
        <v>108</v>
      </c>
      <c r="F74" s="163">
        <v>5.8</v>
      </c>
      <c r="G74" s="164">
        <v>0</v>
      </c>
      <c r="H74" s="164">
        <v>0</v>
      </c>
      <c r="I74" s="164">
        <f>ROUND(F74*(G74+H74),2)</f>
        <v>0</v>
      </c>
      <c r="J74" s="162">
        <f>ROUND(F74*(N74),2)</f>
        <v>6.38</v>
      </c>
      <c r="K74" s="1">
        <f>ROUND(F74*(O74),2)</f>
        <v>0</v>
      </c>
      <c r="L74" s="1">
        <f>ROUND(F74*(G74),2)</f>
        <v>0</v>
      </c>
      <c r="M74" s="1">
        <f>ROUND(F74*(H74),2)</f>
        <v>0</v>
      </c>
      <c r="N74" s="1">
        <v>1.1000000000000001</v>
      </c>
      <c r="O74" s="1"/>
      <c r="P74" s="157"/>
      <c r="Q74" s="157"/>
      <c r="R74" s="157"/>
      <c r="S74" s="147"/>
      <c r="V74" s="161">
        <f>ROUND(F74*(X74),3)</f>
        <v>8.0000000000000002E-3</v>
      </c>
      <c r="X74">
        <v>1.3500000000000001E-3</v>
      </c>
      <c r="Z74">
        <v>0</v>
      </c>
    </row>
    <row r="75" spans="1:26" x14ac:dyDescent="0.25">
      <c r="A75" s="147"/>
      <c r="B75" s="147"/>
      <c r="C75" s="147"/>
      <c r="D75" s="147" t="s">
        <v>77</v>
      </c>
      <c r="E75" s="147"/>
      <c r="F75" s="161"/>
      <c r="G75" s="150">
        <f>ROUND((SUM(L71:L74))/1,2)</f>
        <v>0</v>
      </c>
      <c r="H75" s="150">
        <f>ROUND((SUM(M71:M74))/1,2)</f>
        <v>0</v>
      </c>
      <c r="I75" s="150">
        <f>ROUND((SUM(I71:I74))/1,2)</f>
        <v>0</v>
      </c>
      <c r="J75" s="147"/>
      <c r="K75" s="147"/>
      <c r="L75" s="147">
        <f>ROUND((SUM(L71:L74))/1,2)</f>
        <v>0</v>
      </c>
      <c r="M75" s="147">
        <f>ROUND((SUM(M71:M74))/1,2)</f>
        <v>0</v>
      </c>
      <c r="N75" s="147"/>
      <c r="O75" s="147"/>
      <c r="P75" s="167"/>
      <c r="Q75" s="147"/>
      <c r="R75" s="147"/>
      <c r="S75" s="167">
        <f>ROUND((SUM(S71:S74))/1,2)</f>
        <v>0.02</v>
      </c>
      <c r="T75" s="144"/>
      <c r="U75" s="144"/>
      <c r="V75" s="2">
        <f>ROUND((SUM(V71:V74))/1,2)</f>
        <v>0.01</v>
      </c>
      <c r="W75" s="144"/>
      <c r="X75" s="144"/>
      <c r="Y75" s="144"/>
      <c r="Z75" s="144"/>
    </row>
    <row r="76" spans="1:26" x14ac:dyDescent="0.25">
      <c r="A76" s="1"/>
      <c r="B76" s="1"/>
      <c r="C76" s="1"/>
      <c r="D76" s="1"/>
      <c r="E76" s="1"/>
      <c r="F76" s="157"/>
      <c r="G76" s="140"/>
      <c r="H76" s="140"/>
      <c r="I76" s="140"/>
      <c r="J76" s="1"/>
      <c r="K76" s="1"/>
      <c r="L76" s="1"/>
      <c r="M76" s="1"/>
      <c r="N76" s="1"/>
      <c r="O76" s="1"/>
      <c r="P76" s="1"/>
      <c r="Q76" s="1"/>
      <c r="R76" s="1"/>
      <c r="S76" s="1"/>
      <c r="V76" s="1"/>
    </row>
    <row r="77" spans="1:26" x14ac:dyDescent="0.25">
      <c r="A77" s="147"/>
      <c r="B77" s="147"/>
      <c r="C77" s="147"/>
      <c r="D77" s="147" t="s">
        <v>78</v>
      </c>
      <c r="E77" s="147"/>
      <c r="F77" s="161"/>
      <c r="G77" s="148"/>
      <c r="H77" s="148"/>
      <c r="I77" s="148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4"/>
      <c r="U77" s="144"/>
      <c r="V77" s="147"/>
      <c r="W77" s="144"/>
      <c r="X77" s="144"/>
      <c r="Y77" s="144"/>
      <c r="Z77" s="144"/>
    </row>
    <row r="78" spans="1:26" ht="24.95" customHeight="1" x14ac:dyDescent="0.25">
      <c r="A78" s="165"/>
      <c r="B78" s="162" t="s">
        <v>213</v>
      </c>
      <c r="C78" s="166" t="s">
        <v>214</v>
      </c>
      <c r="D78" s="162" t="s">
        <v>215</v>
      </c>
      <c r="E78" s="162" t="s">
        <v>132</v>
      </c>
      <c r="F78" s="163">
        <v>1</v>
      </c>
      <c r="G78" s="164">
        <v>0</v>
      </c>
      <c r="H78" s="164">
        <v>0</v>
      </c>
      <c r="I78" s="164">
        <f t="shared" ref="I78:I90" si="16">ROUND(F78*(G78+H78),2)</f>
        <v>0</v>
      </c>
      <c r="J78" s="162">
        <f t="shared" ref="J78:J90" si="17">ROUND(F78*(N78),2)</f>
        <v>486</v>
      </c>
      <c r="K78" s="1">
        <f t="shared" ref="K78:K90" si="18">ROUND(F78*(O78),2)</f>
        <v>0</v>
      </c>
      <c r="L78" s="1">
        <f t="shared" ref="L78:L90" si="19">ROUND(F78*(G78),2)</f>
        <v>0</v>
      </c>
      <c r="M78" s="1">
        <f t="shared" ref="M78:M90" si="20">ROUND(F78*(H78),2)</f>
        <v>0</v>
      </c>
      <c r="N78" s="1">
        <v>486</v>
      </c>
      <c r="O78" s="1"/>
      <c r="P78" s="157"/>
      <c r="Q78" s="157"/>
      <c r="R78" s="157"/>
      <c r="S78" s="147"/>
      <c r="V78" s="161"/>
      <c r="Z78">
        <v>0</v>
      </c>
    </row>
    <row r="79" spans="1:26" ht="24.95" customHeight="1" x14ac:dyDescent="0.25">
      <c r="A79" s="165"/>
      <c r="B79" s="162" t="s">
        <v>216</v>
      </c>
      <c r="C79" s="166" t="s">
        <v>217</v>
      </c>
      <c r="D79" s="162" t="s">
        <v>218</v>
      </c>
      <c r="E79" s="162" t="s">
        <v>108</v>
      </c>
      <c r="F79" s="163">
        <v>20.8</v>
      </c>
      <c r="G79" s="164">
        <v>0</v>
      </c>
      <c r="H79" s="164">
        <v>0</v>
      </c>
      <c r="I79" s="164">
        <f t="shared" si="16"/>
        <v>0</v>
      </c>
      <c r="J79" s="162">
        <f t="shared" si="17"/>
        <v>220.27</v>
      </c>
      <c r="K79" s="1">
        <f t="shared" si="18"/>
        <v>0</v>
      </c>
      <c r="L79" s="1">
        <f t="shared" si="19"/>
        <v>0</v>
      </c>
      <c r="M79" s="1">
        <f t="shared" si="20"/>
        <v>0</v>
      </c>
      <c r="N79" s="1">
        <v>10.59</v>
      </c>
      <c r="O79" s="1"/>
      <c r="P79" s="161">
        <v>1.1E-4</v>
      </c>
      <c r="Q79" s="157"/>
      <c r="R79" s="157">
        <v>1.1E-4</v>
      </c>
      <c r="S79" s="147">
        <f>ROUND(F79*(P79),3)</f>
        <v>2E-3</v>
      </c>
      <c r="V79" s="161"/>
      <c r="Z79">
        <v>0</v>
      </c>
    </row>
    <row r="80" spans="1:26" ht="24.95" customHeight="1" x14ac:dyDescent="0.25">
      <c r="A80" s="165"/>
      <c r="B80" s="162" t="s">
        <v>216</v>
      </c>
      <c r="C80" s="166" t="s">
        <v>219</v>
      </c>
      <c r="D80" s="162" t="s">
        <v>220</v>
      </c>
      <c r="E80" s="162" t="s">
        <v>108</v>
      </c>
      <c r="F80" s="163">
        <v>17.899999999999999</v>
      </c>
      <c r="G80" s="164">
        <v>0</v>
      </c>
      <c r="H80" s="164">
        <v>0</v>
      </c>
      <c r="I80" s="164">
        <f t="shared" si="16"/>
        <v>0</v>
      </c>
      <c r="J80" s="162">
        <f t="shared" si="17"/>
        <v>196.01</v>
      </c>
      <c r="K80" s="1">
        <f t="shared" si="18"/>
        <v>0</v>
      </c>
      <c r="L80" s="1">
        <f t="shared" si="19"/>
        <v>0</v>
      </c>
      <c r="M80" s="1">
        <f t="shared" si="20"/>
        <v>0</v>
      </c>
      <c r="N80" s="1">
        <v>10.95</v>
      </c>
      <c r="O80" s="1"/>
      <c r="P80" s="161">
        <v>1E-4</v>
      </c>
      <c r="Q80" s="157"/>
      <c r="R80" s="157">
        <v>1E-4</v>
      </c>
      <c r="S80" s="147">
        <f>ROUND(F80*(P80),3)</f>
        <v>2E-3</v>
      </c>
      <c r="V80" s="161"/>
      <c r="Z80">
        <v>0</v>
      </c>
    </row>
    <row r="81" spans="1:26" ht="24.95" customHeight="1" x14ac:dyDescent="0.25">
      <c r="A81" s="165"/>
      <c r="B81" s="162" t="s">
        <v>216</v>
      </c>
      <c r="C81" s="166" t="s">
        <v>221</v>
      </c>
      <c r="D81" s="162" t="s">
        <v>222</v>
      </c>
      <c r="E81" s="162" t="s">
        <v>209</v>
      </c>
      <c r="F81" s="163">
        <v>3775.97</v>
      </c>
      <c r="G81" s="164">
        <v>0</v>
      </c>
      <c r="H81" s="168">
        <v>0</v>
      </c>
      <c r="I81" s="168">
        <f t="shared" si="16"/>
        <v>0</v>
      </c>
      <c r="J81" s="162">
        <f t="shared" si="17"/>
        <v>33.979999999999997</v>
      </c>
      <c r="K81" s="1">
        <f t="shared" si="18"/>
        <v>0</v>
      </c>
      <c r="L81" s="1">
        <f t="shared" si="19"/>
        <v>0</v>
      </c>
      <c r="M81" s="1">
        <f t="shared" si="20"/>
        <v>0</v>
      </c>
      <c r="N81" s="1">
        <v>8.9999999999999993E-3</v>
      </c>
      <c r="O81" s="1"/>
      <c r="P81" s="157"/>
      <c r="Q81" s="157"/>
      <c r="R81" s="157"/>
      <c r="S81" s="147"/>
      <c r="V81" s="161"/>
      <c r="Z81">
        <v>0</v>
      </c>
    </row>
    <row r="82" spans="1:26" ht="24.95" customHeight="1" x14ac:dyDescent="0.25">
      <c r="A82" s="165"/>
      <c r="B82" s="162" t="s">
        <v>223</v>
      </c>
      <c r="C82" s="166" t="s">
        <v>224</v>
      </c>
      <c r="D82" s="162" t="s">
        <v>225</v>
      </c>
      <c r="E82" s="162" t="s">
        <v>101</v>
      </c>
      <c r="F82" s="163">
        <v>12</v>
      </c>
      <c r="G82" s="164">
        <v>0</v>
      </c>
      <c r="H82" s="164">
        <v>0</v>
      </c>
      <c r="I82" s="164">
        <f t="shared" si="16"/>
        <v>0</v>
      </c>
      <c r="J82" s="162">
        <f t="shared" si="17"/>
        <v>73.56</v>
      </c>
      <c r="K82" s="1">
        <f t="shared" si="18"/>
        <v>0</v>
      </c>
      <c r="L82" s="1">
        <f t="shared" si="19"/>
        <v>0</v>
      </c>
      <c r="M82" s="1">
        <f t="shared" si="20"/>
        <v>0</v>
      </c>
      <c r="N82" s="1">
        <v>6.13</v>
      </c>
      <c r="O82" s="1"/>
      <c r="P82" s="157"/>
      <c r="Q82" s="157"/>
      <c r="R82" s="157"/>
      <c r="S82" s="147"/>
      <c r="V82" s="161">
        <f>ROUND(F82*(X82),3)</f>
        <v>0.12</v>
      </c>
      <c r="X82">
        <v>0.01</v>
      </c>
      <c r="Z82">
        <v>0</v>
      </c>
    </row>
    <row r="83" spans="1:26" ht="24.95" customHeight="1" x14ac:dyDescent="0.25">
      <c r="A83" s="165"/>
      <c r="B83" s="162" t="s">
        <v>223</v>
      </c>
      <c r="C83" s="166" t="s">
        <v>226</v>
      </c>
      <c r="D83" s="162" t="s">
        <v>227</v>
      </c>
      <c r="E83" s="162" t="s">
        <v>101</v>
      </c>
      <c r="F83" s="163">
        <v>12</v>
      </c>
      <c r="G83" s="164">
        <v>0</v>
      </c>
      <c r="H83" s="164">
        <v>0</v>
      </c>
      <c r="I83" s="164">
        <f t="shared" si="16"/>
        <v>0</v>
      </c>
      <c r="J83" s="162">
        <f t="shared" si="17"/>
        <v>12.12</v>
      </c>
      <c r="K83" s="1">
        <f t="shared" si="18"/>
        <v>0</v>
      </c>
      <c r="L83" s="1">
        <f t="shared" si="19"/>
        <v>0</v>
      </c>
      <c r="M83" s="1">
        <f t="shared" si="20"/>
        <v>0</v>
      </c>
      <c r="N83" s="1">
        <v>1.01</v>
      </c>
      <c r="O83" s="1"/>
      <c r="P83" s="157"/>
      <c r="Q83" s="157"/>
      <c r="R83" s="157"/>
      <c r="S83" s="147"/>
      <c r="V83" s="161">
        <f>ROUND(F83*(X83),3)</f>
        <v>9.6000000000000002E-2</v>
      </c>
      <c r="X83">
        <v>8.0000000000000002E-3</v>
      </c>
      <c r="Z83">
        <v>0</v>
      </c>
    </row>
    <row r="84" spans="1:26" ht="24.95" customHeight="1" x14ac:dyDescent="0.25">
      <c r="A84" s="165"/>
      <c r="B84" s="162" t="s">
        <v>213</v>
      </c>
      <c r="C84" s="166" t="s">
        <v>228</v>
      </c>
      <c r="D84" s="162" t="s">
        <v>229</v>
      </c>
      <c r="E84" s="162" t="s">
        <v>132</v>
      </c>
      <c r="F84" s="163">
        <v>2</v>
      </c>
      <c r="G84" s="164">
        <v>0</v>
      </c>
      <c r="H84" s="164">
        <v>0</v>
      </c>
      <c r="I84" s="164">
        <f t="shared" si="16"/>
        <v>0</v>
      </c>
      <c r="J84" s="162">
        <f t="shared" si="17"/>
        <v>700</v>
      </c>
      <c r="K84" s="1">
        <f t="shared" si="18"/>
        <v>0</v>
      </c>
      <c r="L84" s="1">
        <f t="shared" si="19"/>
        <v>0</v>
      </c>
      <c r="M84" s="1">
        <f t="shared" si="20"/>
        <v>0</v>
      </c>
      <c r="N84" s="1">
        <v>350</v>
      </c>
      <c r="O84" s="1"/>
      <c r="P84" s="157"/>
      <c r="Q84" s="157"/>
      <c r="R84" s="157"/>
      <c r="S84" s="147"/>
      <c r="V84" s="161"/>
      <c r="Z84">
        <v>0</v>
      </c>
    </row>
    <row r="85" spans="1:26" ht="24.95" customHeight="1" x14ac:dyDescent="0.25">
      <c r="A85" s="165"/>
      <c r="B85" s="162" t="s">
        <v>213</v>
      </c>
      <c r="C85" s="166" t="s">
        <v>230</v>
      </c>
      <c r="D85" s="162" t="s">
        <v>231</v>
      </c>
      <c r="E85" s="162" t="s">
        <v>132</v>
      </c>
      <c r="F85" s="163">
        <v>1</v>
      </c>
      <c r="G85" s="164">
        <v>0</v>
      </c>
      <c r="H85" s="164">
        <v>0</v>
      </c>
      <c r="I85" s="164">
        <f t="shared" si="16"/>
        <v>0</v>
      </c>
      <c r="J85" s="162">
        <f t="shared" si="17"/>
        <v>210</v>
      </c>
      <c r="K85" s="1">
        <f t="shared" si="18"/>
        <v>0</v>
      </c>
      <c r="L85" s="1">
        <f t="shared" si="19"/>
        <v>0</v>
      </c>
      <c r="M85" s="1">
        <f t="shared" si="20"/>
        <v>0</v>
      </c>
      <c r="N85" s="1">
        <v>210</v>
      </c>
      <c r="O85" s="1"/>
      <c r="P85" s="157"/>
      <c r="Q85" s="157"/>
      <c r="R85" s="157"/>
      <c r="S85" s="147"/>
      <c r="V85" s="161"/>
      <c r="Z85">
        <v>0</v>
      </c>
    </row>
    <row r="86" spans="1:26" ht="24.95" customHeight="1" x14ac:dyDescent="0.25">
      <c r="A86" s="165"/>
      <c r="B86" s="162" t="s">
        <v>213</v>
      </c>
      <c r="C86" s="166" t="s">
        <v>232</v>
      </c>
      <c r="D86" s="162" t="s">
        <v>233</v>
      </c>
      <c r="E86" s="162" t="s">
        <v>132</v>
      </c>
      <c r="F86" s="163">
        <v>1</v>
      </c>
      <c r="G86" s="164">
        <v>0</v>
      </c>
      <c r="H86" s="164">
        <v>0</v>
      </c>
      <c r="I86" s="164">
        <f t="shared" si="16"/>
        <v>0</v>
      </c>
      <c r="J86" s="162">
        <f t="shared" si="17"/>
        <v>540</v>
      </c>
      <c r="K86" s="1">
        <f t="shared" si="18"/>
        <v>0</v>
      </c>
      <c r="L86" s="1">
        <f t="shared" si="19"/>
        <v>0</v>
      </c>
      <c r="M86" s="1">
        <f t="shared" si="20"/>
        <v>0</v>
      </c>
      <c r="N86" s="1">
        <v>540</v>
      </c>
      <c r="O86" s="1"/>
      <c r="P86" s="157"/>
      <c r="Q86" s="157"/>
      <c r="R86" s="157"/>
      <c r="S86" s="147"/>
      <c r="V86" s="161"/>
      <c r="Z86">
        <v>0</v>
      </c>
    </row>
    <row r="87" spans="1:26" ht="36.75" customHeight="1" x14ac:dyDescent="0.25">
      <c r="A87" s="165"/>
      <c r="B87" s="162" t="s">
        <v>213</v>
      </c>
      <c r="C87" s="166" t="s">
        <v>362</v>
      </c>
      <c r="D87" s="162" t="s">
        <v>363</v>
      </c>
      <c r="E87" s="162" t="s">
        <v>132</v>
      </c>
      <c r="F87" s="163">
        <v>1</v>
      </c>
      <c r="G87" s="164">
        <v>0</v>
      </c>
      <c r="H87" s="164">
        <v>0</v>
      </c>
      <c r="I87" s="164">
        <f t="shared" si="16"/>
        <v>0</v>
      </c>
      <c r="J87" s="162">
        <f t="shared" si="17"/>
        <v>1050</v>
      </c>
      <c r="K87" s="1">
        <f t="shared" si="18"/>
        <v>0</v>
      </c>
      <c r="L87" s="1">
        <f t="shared" si="19"/>
        <v>0</v>
      </c>
      <c r="M87" s="1">
        <f t="shared" si="20"/>
        <v>0</v>
      </c>
      <c r="N87" s="1">
        <v>1050</v>
      </c>
      <c r="O87" s="1"/>
      <c r="P87" s="157"/>
      <c r="Q87" s="157"/>
      <c r="R87" s="157"/>
      <c r="S87" s="147"/>
      <c r="V87" s="161"/>
      <c r="Z87">
        <v>0</v>
      </c>
    </row>
    <row r="88" spans="1:26" ht="24.95" customHeight="1" x14ac:dyDescent="0.25">
      <c r="A88" s="165"/>
      <c r="B88" s="162" t="s">
        <v>216</v>
      </c>
      <c r="C88" s="166" t="s">
        <v>234</v>
      </c>
      <c r="D88" s="162" t="s">
        <v>235</v>
      </c>
      <c r="E88" s="162" t="s">
        <v>132</v>
      </c>
      <c r="F88" s="163">
        <v>1</v>
      </c>
      <c r="G88" s="164">
        <v>0</v>
      </c>
      <c r="H88" s="164">
        <v>0</v>
      </c>
      <c r="I88" s="164">
        <f t="shared" si="16"/>
        <v>0</v>
      </c>
      <c r="J88" s="162">
        <f t="shared" si="17"/>
        <v>13.78</v>
      </c>
      <c r="K88" s="1">
        <f t="shared" si="18"/>
        <v>0</v>
      </c>
      <c r="L88" s="1">
        <f t="shared" si="19"/>
        <v>0</v>
      </c>
      <c r="M88" s="1">
        <f t="shared" si="20"/>
        <v>0</v>
      </c>
      <c r="N88" s="1">
        <v>13.78</v>
      </c>
      <c r="O88" s="1"/>
      <c r="P88" s="157"/>
      <c r="Q88" s="157"/>
      <c r="R88" s="157"/>
      <c r="S88" s="147"/>
      <c r="V88" s="161"/>
      <c r="Z88">
        <v>0</v>
      </c>
    </row>
    <row r="89" spans="1:26" ht="24.95" customHeight="1" x14ac:dyDescent="0.25">
      <c r="A89" s="165"/>
      <c r="B89" s="162" t="s">
        <v>216</v>
      </c>
      <c r="C89" s="166" t="s">
        <v>236</v>
      </c>
      <c r="D89" s="162" t="s">
        <v>237</v>
      </c>
      <c r="E89" s="162" t="s">
        <v>132</v>
      </c>
      <c r="F89" s="163">
        <v>1</v>
      </c>
      <c r="G89" s="164">
        <v>0</v>
      </c>
      <c r="H89" s="164">
        <v>0</v>
      </c>
      <c r="I89" s="164">
        <f t="shared" si="16"/>
        <v>0</v>
      </c>
      <c r="J89" s="162">
        <f t="shared" si="17"/>
        <v>59.23</v>
      </c>
      <c r="K89" s="1">
        <f t="shared" si="18"/>
        <v>0</v>
      </c>
      <c r="L89" s="1">
        <f t="shared" si="19"/>
        <v>0</v>
      </c>
      <c r="M89" s="1">
        <f t="shared" si="20"/>
        <v>0</v>
      </c>
      <c r="N89" s="1">
        <v>59.23</v>
      </c>
      <c r="O89" s="1"/>
      <c r="P89" s="161">
        <v>8.8999999999999995E-4</v>
      </c>
      <c r="Q89" s="157"/>
      <c r="R89" s="157">
        <v>8.8999999999999995E-4</v>
      </c>
      <c r="S89" s="147">
        <f>ROUND(F89*(P89),3)</f>
        <v>1E-3</v>
      </c>
      <c r="V89" s="161"/>
      <c r="Z89">
        <v>0</v>
      </c>
    </row>
    <row r="90" spans="1:26" ht="24.95" customHeight="1" x14ac:dyDescent="0.25">
      <c r="A90" s="165"/>
      <c r="B90" s="162" t="s">
        <v>213</v>
      </c>
      <c r="C90" s="166" t="s">
        <v>238</v>
      </c>
      <c r="D90" s="162" t="s">
        <v>239</v>
      </c>
      <c r="E90" s="162" t="s">
        <v>183</v>
      </c>
      <c r="F90" s="163">
        <v>1</v>
      </c>
      <c r="G90" s="164">
        <v>0</v>
      </c>
      <c r="H90" s="164">
        <v>0</v>
      </c>
      <c r="I90" s="164">
        <f t="shared" si="16"/>
        <v>0</v>
      </c>
      <c r="J90" s="162">
        <f t="shared" si="17"/>
        <v>215</v>
      </c>
      <c r="K90" s="1">
        <f t="shared" si="18"/>
        <v>0</v>
      </c>
      <c r="L90" s="1">
        <f t="shared" si="19"/>
        <v>0</v>
      </c>
      <c r="M90" s="1">
        <f t="shared" si="20"/>
        <v>0</v>
      </c>
      <c r="N90" s="1">
        <v>215</v>
      </c>
      <c r="O90" s="1"/>
      <c r="P90" s="161">
        <v>1.6E-2</v>
      </c>
      <c r="Q90" s="157"/>
      <c r="R90" s="157">
        <v>1.6E-2</v>
      </c>
      <c r="S90" s="147">
        <f>ROUND(F90*(P90),3)</f>
        <v>1.6E-2</v>
      </c>
      <c r="V90" s="161"/>
      <c r="Z90">
        <v>0</v>
      </c>
    </row>
    <row r="91" spans="1:26" x14ac:dyDescent="0.25">
      <c r="A91" s="147"/>
      <c r="B91" s="147"/>
      <c r="C91" s="147"/>
      <c r="D91" s="147" t="s">
        <v>78</v>
      </c>
      <c r="E91" s="147"/>
      <c r="F91" s="161"/>
      <c r="G91" s="150">
        <f>ROUND((SUM(L77:L90))/1,2)</f>
        <v>0</v>
      </c>
      <c r="H91" s="150">
        <f>ROUND((SUM(M77:M90))/1,2)</f>
        <v>0</v>
      </c>
      <c r="I91" s="150">
        <f>ROUND((SUM(I77:I90))/1,2)</f>
        <v>0</v>
      </c>
      <c r="J91" s="147"/>
      <c r="K91" s="147"/>
      <c r="L91" s="147">
        <f>ROUND((SUM(L77:L90))/1,2)</f>
        <v>0</v>
      </c>
      <c r="M91" s="147">
        <f>ROUND((SUM(M77:M90))/1,2)</f>
        <v>0</v>
      </c>
      <c r="N91" s="147"/>
      <c r="O91" s="147"/>
      <c r="P91" s="167"/>
      <c r="Q91" s="147"/>
      <c r="R91" s="147"/>
      <c r="S91" s="167">
        <f>ROUND((SUM(S77:S90))/1,2)</f>
        <v>0.02</v>
      </c>
      <c r="T91" s="144"/>
      <c r="U91" s="144"/>
      <c r="V91" s="2">
        <f>ROUND((SUM(V77:V90))/1,2)</f>
        <v>0.22</v>
      </c>
      <c r="W91" s="144"/>
      <c r="X91" s="144"/>
      <c r="Y91" s="144"/>
      <c r="Z91" s="144"/>
    </row>
    <row r="92" spans="1:26" x14ac:dyDescent="0.25">
      <c r="A92" s="1"/>
      <c r="B92" s="1"/>
      <c r="C92" s="1"/>
      <c r="D92" s="1"/>
      <c r="E92" s="1"/>
      <c r="F92" s="157"/>
      <c r="G92" s="140"/>
      <c r="H92" s="140"/>
      <c r="I92" s="140"/>
      <c r="J92" s="1"/>
      <c r="K92" s="1"/>
      <c r="L92" s="1"/>
      <c r="M92" s="1"/>
      <c r="N92" s="1"/>
      <c r="O92" s="1"/>
      <c r="P92" s="1"/>
      <c r="Q92" s="1"/>
      <c r="R92" s="1"/>
      <c r="S92" s="1"/>
      <c r="V92" s="1"/>
    </row>
    <row r="93" spans="1:26" x14ac:dyDescent="0.25">
      <c r="A93" s="147"/>
      <c r="B93" s="147"/>
      <c r="C93" s="147"/>
      <c r="D93" s="147" t="s">
        <v>79</v>
      </c>
      <c r="E93" s="147"/>
      <c r="F93" s="161"/>
      <c r="G93" s="148"/>
      <c r="H93" s="148"/>
      <c r="I93" s="148"/>
      <c r="J93" s="147"/>
      <c r="K93" s="147"/>
      <c r="L93" s="147"/>
      <c r="M93" s="147"/>
      <c r="N93" s="147"/>
      <c r="O93" s="147"/>
      <c r="P93" s="147"/>
      <c r="Q93" s="147"/>
      <c r="R93" s="147"/>
      <c r="S93" s="147"/>
      <c r="T93" s="144"/>
      <c r="U93" s="144"/>
      <c r="V93" s="147"/>
      <c r="W93" s="144"/>
      <c r="X93" s="144"/>
      <c r="Y93" s="144"/>
      <c r="Z93" s="144"/>
    </row>
    <row r="94" spans="1:26" ht="24.95" customHeight="1" x14ac:dyDescent="0.25">
      <c r="A94" s="165"/>
      <c r="B94" s="162" t="s">
        <v>240</v>
      </c>
      <c r="C94" s="166" t="s">
        <v>241</v>
      </c>
      <c r="D94" s="162" t="s">
        <v>242</v>
      </c>
      <c r="E94" s="162" t="s">
        <v>101</v>
      </c>
      <c r="F94" s="163">
        <v>7.0975000000000001</v>
      </c>
      <c r="G94" s="164">
        <v>0</v>
      </c>
      <c r="H94" s="164">
        <v>0</v>
      </c>
      <c r="I94" s="164">
        <f>ROUND(F94*(G94+H94),2)</f>
        <v>0</v>
      </c>
      <c r="J94" s="162">
        <f>ROUND(F94*(N94),2)</f>
        <v>20.58</v>
      </c>
      <c r="K94" s="1">
        <f>ROUND(F94*(O94),2)</f>
        <v>0</v>
      </c>
      <c r="L94" s="1">
        <f>ROUND(F94*(G94),2)</f>
        <v>0</v>
      </c>
      <c r="M94" s="1">
        <f>ROUND(F94*(H94),2)</f>
        <v>0</v>
      </c>
      <c r="N94" s="1">
        <v>2.9</v>
      </c>
      <c r="O94" s="1"/>
      <c r="P94" s="161">
        <v>6.0000000000000002E-5</v>
      </c>
      <c r="Q94" s="157"/>
      <c r="R94" s="157">
        <v>6.0000000000000002E-5</v>
      </c>
      <c r="S94" s="147">
        <f>ROUND(F94*(P94),3)</f>
        <v>0</v>
      </c>
      <c r="V94" s="161"/>
      <c r="Z94">
        <v>0</v>
      </c>
    </row>
    <row r="95" spans="1:26" x14ac:dyDescent="0.25">
      <c r="A95" s="147"/>
      <c r="B95" s="147"/>
      <c r="C95" s="147"/>
      <c r="D95" s="147" t="s">
        <v>79</v>
      </c>
      <c r="E95" s="147"/>
      <c r="F95" s="161"/>
      <c r="G95" s="150">
        <f>ROUND((SUM(L93:L94))/1,2)</f>
        <v>0</v>
      </c>
      <c r="H95" s="150">
        <f>ROUND((SUM(M93:M94))/1,2)</f>
        <v>0</v>
      </c>
      <c r="I95" s="150">
        <f>ROUND((SUM(I93:I94))/1,2)</f>
        <v>0</v>
      </c>
      <c r="J95" s="147"/>
      <c r="K95" s="147"/>
      <c r="L95" s="147">
        <f>ROUND((SUM(L93:L94))/1,2)</f>
        <v>0</v>
      </c>
      <c r="M95" s="147">
        <f>ROUND((SUM(M93:M94))/1,2)</f>
        <v>0</v>
      </c>
      <c r="N95" s="147"/>
      <c r="O95" s="147"/>
      <c r="P95" s="167"/>
      <c r="Q95" s="147"/>
      <c r="R95" s="147"/>
      <c r="S95" s="167">
        <f>ROUND((SUM(S93:S94))/1,2)</f>
        <v>0</v>
      </c>
      <c r="T95" s="144"/>
      <c r="U95" s="144"/>
      <c r="V95" s="2">
        <f>ROUND((SUM(V93:V94))/1,2)</f>
        <v>0</v>
      </c>
      <c r="W95" s="144"/>
      <c r="X95" s="144"/>
      <c r="Y95" s="144"/>
      <c r="Z95" s="144"/>
    </row>
    <row r="96" spans="1:26" x14ac:dyDescent="0.25">
      <c r="A96" s="1"/>
      <c r="B96" s="1"/>
      <c r="C96" s="1"/>
      <c r="D96" s="1"/>
      <c r="E96" s="1"/>
      <c r="F96" s="157"/>
      <c r="G96" s="140"/>
      <c r="H96" s="140"/>
      <c r="I96" s="140"/>
      <c r="J96" s="1"/>
      <c r="K96" s="1"/>
      <c r="L96" s="1"/>
      <c r="M96" s="1"/>
      <c r="N96" s="1"/>
      <c r="O96" s="1"/>
      <c r="P96" s="1"/>
      <c r="Q96" s="1"/>
      <c r="R96" s="1"/>
      <c r="S96" s="1"/>
      <c r="V96" s="1"/>
    </row>
    <row r="97" spans="1:26" x14ac:dyDescent="0.25">
      <c r="A97" s="147"/>
      <c r="B97" s="147"/>
      <c r="C97" s="147"/>
      <c r="D97" s="147" t="s">
        <v>80</v>
      </c>
      <c r="E97" s="147"/>
      <c r="F97" s="161"/>
      <c r="G97" s="148"/>
      <c r="H97" s="148"/>
      <c r="I97" s="148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4"/>
      <c r="U97" s="144"/>
      <c r="V97" s="147"/>
      <c r="W97" s="144"/>
      <c r="X97" s="144"/>
      <c r="Y97" s="144"/>
      <c r="Z97" s="144"/>
    </row>
    <row r="98" spans="1:26" ht="24.95" customHeight="1" x14ac:dyDescent="0.25">
      <c r="A98" s="165"/>
      <c r="B98" s="162" t="s">
        <v>243</v>
      </c>
      <c r="C98" s="166" t="s">
        <v>244</v>
      </c>
      <c r="D98" s="162" t="s">
        <v>245</v>
      </c>
      <c r="E98" s="162" t="s">
        <v>108</v>
      </c>
      <c r="F98" s="163">
        <v>40.9</v>
      </c>
      <c r="G98" s="164">
        <v>0</v>
      </c>
      <c r="H98" s="164">
        <v>0</v>
      </c>
      <c r="I98" s="164">
        <f>ROUND(F98*(G98+H98),2)</f>
        <v>0</v>
      </c>
      <c r="J98" s="162">
        <f>ROUND(F98*(N98),2)</f>
        <v>115.75</v>
      </c>
      <c r="K98" s="1">
        <f>ROUND(F98*(O98),2)</f>
        <v>0</v>
      </c>
      <c r="L98" s="1">
        <f>ROUND(F98*(G98),2)</f>
        <v>0</v>
      </c>
      <c r="M98" s="1">
        <f>ROUND(F98*(H98),2)</f>
        <v>0</v>
      </c>
      <c r="N98" s="1">
        <v>2.83</v>
      </c>
      <c r="O98" s="1"/>
      <c r="P98" s="161">
        <v>6.0999999999999997E-4</v>
      </c>
      <c r="Q98" s="157"/>
      <c r="R98" s="157">
        <v>6.0999999999999997E-4</v>
      </c>
      <c r="S98" s="147">
        <f>ROUND(F98*(P98),3)</f>
        <v>2.5000000000000001E-2</v>
      </c>
      <c r="V98" s="161"/>
      <c r="Z98">
        <v>0</v>
      </c>
    </row>
    <row r="99" spans="1:26" ht="35.1" customHeight="1" x14ac:dyDescent="0.25">
      <c r="A99" s="165"/>
      <c r="B99" s="162" t="s">
        <v>243</v>
      </c>
      <c r="C99" s="166" t="s">
        <v>246</v>
      </c>
      <c r="D99" s="162" t="s">
        <v>247</v>
      </c>
      <c r="E99" s="162" t="s">
        <v>101</v>
      </c>
      <c r="F99" s="163">
        <v>50.650000000000006</v>
      </c>
      <c r="G99" s="164">
        <v>0</v>
      </c>
      <c r="H99" s="164">
        <v>0</v>
      </c>
      <c r="I99" s="164">
        <f>ROUND(F99*(G99+H99),2)</f>
        <v>0</v>
      </c>
      <c r="J99" s="162">
        <f>ROUND(F99*(N99),2)</f>
        <v>601.72</v>
      </c>
      <c r="K99" s="1">
        <f>ROUND(F99*(O99),2)</f>
        <v>0</v>
      </c>
      <c r="L99" s="1">
        <f>ROUND(F99*(G99),2)</f>
        <v>0</v>
      </c>
      <c r="M99" s="1">
        <f>ROUND(F99*(H99),2)</f>
        <v>0</v>
      </c>
      <c r="N99" s="1">
        <v>11.88</v>
      </c>
      <c r="O99" s="1"/>
      <c r="P99" s="161">
        <v>4.7200000000000002E-3</v>
      </c>
      <c r="Q99" s="157"/>
      <c r="R99" s="157">
        <v>4.7200000000000002E-3</v>
      </c>
      <c r="S99" s="147">
        <f>ROUND(F99*(P99),3)</f>
        <v>0.23899999999999999</v>
      </c>
      <c r="V99" s="161"/>
      <c r="Z99">
        <v>0</v>
      </c>
    </row>
    <row r="100" spans="1:26" ht="24.95" customHeight="1" x14ac:dyDescent="0.25">
      <c r="A100" s="165"/>
      <c r="B100" s="162" t="s">
        <v>243</v>
      </c>
      <c r="C100" s="166" t="s">
        <v>248</v>
      </c>
      <c r="D100" s="162" t="s">
        <v>249</v>
      </c>
      <c r="E100" s="162" t="s">
        <v>209</v>
      </c>
      <c r="F100" s="163">
        <v>1627.9</v>
      </c>
      <c r="G100" s="164">
        <v>0</v>
      </c>
      <c r="H100" s="168">
        <v>0</v>
      </c>
      <c r="I100" s="168">
        <f>ROUND(F100*(G100+H100),2)</f>
        <v>0</v>
      </c>
      <c r="J100" s="162">
        <f>ROUND(F100*(N100),2)</f>
        <v>74.88</v>
      </c>
      <c r="K100" s="1">
        <f>ROUND(F100*(O100),2)</f>
        <v>0</v>
      </c>
      <c r="L100" s="1">
        <f>ROUND(F100*(G100),2)</f>
        <v>0</v>
      </c>
      <c r="M100" s="1">
        <f>ROUND(F100*(H100),2)</f>
        <v>0</v>
      </c>
      <c r="N100" s="1">
        <v>4.5999999999999999E-2</v>
      </c>
      <c r="O100" s="1"/>
      <c r="P100" s="157"/>
      <c r="Q100" s="157"/>
      <c r="R100" s="157"/>
      <c r="S100" s="147"/>
      <c r="V100" s="161"/>
      <c r="Z100">
        <v>0</v>
      </c>
    </row>
    <row r="101" spans="1:26" ht="24.95" customHeight="1" x14ac:dyDescent="0.25">
      <c r="A101" s="165"/>
      <c r="B101" s="162" t="s">
        <v>250</v>
      </c>
      <c r="C101" s="166" t="s">
        <v>251</v>
      </c>
      <c r="D101" s="162" t="s">
        <v>252</v>
      </c>
      <c r="E101" s="162" t="s">
        <v>128</v>
      </c>
      <c r="F101" s="163">
        <v>60.214000000000006</v>
      </c>
      <c r="G101" s="164">
        <v>0</v>
      </c>
      <c r="H101" s="164">
        <v>0</v>
      </c>
      <c r="I101" s="164">
        <f>ROUND(F101*(G101+H101),2)</f>
        <v>0</v>
      </c>
      <c r="J101" s="162">
        <f>ROUND(F101*(N101),2)</f>
        <v>910.44</v>
      </c>
      <c r="K101" s="1">
        <f>ROUND(F101*(O101),2)</f>
        <v>0</v>
      </c>
      <c r="L101" s="1">
        <f>ROUND(F101*(G101),2)</f>
        <v>0</v>
      </c>
      <c r="M101" s="1">
        <f>ROUND(F101*(H101),2)</f>
        <v>0</v>
      </c>
      <c r="N101" s="1">
        <v>15.12</v>
      </c>
      <c r="O101" s="1"/>
      <c r="P101" s="161">
        <v>0.02</v>
      </c>
      <c r="Q101" s="157"/>
      <c r="R101" s="157">
        <v>0.02</v>
      </c>
      <c r="S101" s="147">
        <f>ROUND(F101*(P101),3)</f>
        <v>1.204</v>
      </c>
      <c r="V101" s="161"/>
      <c r="Z101">
        <v>0</v>
      </c>
    </row>
    <row r="102" spans="1:26" x14ac:dyDescent="0.25">
      <c r="A102" s="147"/>
      <c r="B102" s="147"/>
      <c r="C102" s="147"/>
      <c r="D102" s="147" t="s">
        <v>80</v>
      </c>
      <c r="E102" s="147"/>
      <c r="F102" s="161"/>
      <c r="G102" s="150">
        <f>ROUND((SUM(L97:L101))/1,2)</f>
        <v>0</v>
      </c>
      <c r="H102" s="150">
        <f>ROUND((SUM(M97:M101))/1,2)</f>
        <v>0</v>
      </c>
      <c r="I102" s="150">
        <f>ROUND((SUM(I97:I101))/1,2)</f>
        <v>0</v>
      </c>
      <c r="J102" s="147"/>
      <c r="K102" s="147"/>
      <c r="L102" s="147">
        <f>ROUND((SUM(L97:L101))/1,2)</f>
        <v>0</v>
      </c>
      <c r="M102" s="147">
        <f>ROUND((SUM(M97:M101))/1,2)</f>
        <v>0</v>
      </c>
      <c r="N102" s="147"/>
      <c r="O102" s="147"/>
      <c r="P102" s="167"/>
      <c r="Q102" s="147"/>
      <c r="R102" s="147"/>
      <c r="S102" s="167">
        <f>ROUND((SUM(S97:S101))/1,2)</f>
        <v>1.47</v>
      </c>
      <c r="T102" s="144"/>
      <c r="U102" s="144"/>
      <c r="V102" s="2">
        <f>ROUND((SUM(V97:V101))/1,2)</f>
        <v>0</v>
      </c>
      <c r="W102" s="144"/>
      <c r="X102" s="144"/>
      <c r="Y102" s="144"/>
      <c r="Z102" s="144"/>
    </row>
    <row r="103" spans="1:26" x14ac:dyDescent="0.25">
      <c r="A103" s="1"/>
      <c r="B103" s="1"/>
      <c r="C103" s="1"/>
      <c r="D103" s="1"/>
      <c r="E103" s="1"/>
      <c r="F103" s="157"/>
      <c r="G103" s="140"/>
      <c r="H103" s="140"/>
      <c r="I103" s="140"/>
      <c r="J103" s="1"/>
      <c r="K103" s="1"/>
      <c r="L103" s="1"/>
      <c r="M103" s="1"/>
      <c r="N103" s="1"/>
      <c r="O103" s="1"/>
      <c r="P103" s="1"/>
      <c r="Q103" s="1"/>
      <c r="R103" s="1"/>
      <c r="S103" s="1"/>
      <c r="V103" s="1"/>
    </row>
    <row r="104" spans="1:26" x14ac:dyDescent="0.25">
      <c r="A104" s="147"/>
      <c r="B104" s="147"/>
      <c r="C104" s="147"/>
      <c r="D104" s="147" t="s">
        <v>81</v>
      </c>
      <c r="E104" s="147"/>
      <c r="F104" s="161"/>
      <c r="G104" s="148"/>
      <c r="H104" s="148"/>
      <c r="I104" s="148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4"/>
      <c r="U104" s="144"/>
      <c r="V104" s="147"/>
      <c r="W104" s="144"/>
      <c r="X104" s="144"/>
      <c r="Y104" s="144"/>
      <c r="Z104" s="144"/>
    </row>
    <row r="105" spans="1:26" ht="24.95" customHeight="1" x14ac:dyDescent="0.25">
      <c r="A105" s="165"/>
      <c r="B105" s="162" t="s">
        <v>253</v>
      </c>
      <c r="C105" s="166" t="s">
        <v>254</v>
      </c>
      <c r="D105" s="162" t="s">
        <v>255</v>
      </c>
      <c r="E105" s="162" t="s">
        <v>101</v>
      </c>
      <c r="F105" s="163">
        <v>26.927499999999998</v>
      </c>
      <c r="G105" s="164">
        <v>0</v>
      </c>
      <c r="H105" s="164">
        <v>0</v>
      </c>
      <c r="I105" s="164">
        <f>ROUND(F105*(G105+H105),2)</f>
        <v>0</v>
      </c>
      <c r="J105" s="162">
        <f>ROUND(F105*(N105),2)</f>
        <v>49.82</v>
      </c>
      <c r="K105" s="1">
        <f>ROUND(F105*(O105),2)</f>
        <v>0</v>
      </c>
      <c r="L105" s="1">
        <f>ROUND(F105*(G105),2)</f>
        <v>0</v>
      </c>
      <c r="M105" s="1">
        <f>ROUND(F105*(H105),2)</f>
        <v>0</v>
      </c>
      <c r="N105" s="1">
        <v>1.85</v>
      </c>
      <c r="O105" s="1"/>
      <c r="P105" s="161">
        <v>1.9000000000000001E-4</v>
      </c>
      <c r="Q105" s="157"/>
      <c r="R105" s="157">
        <v>1.9000000000000001E-4</v>
      </c>
      <c r="S105" s="147">
        <f>ROUND(F105*(P105),3)</f>
        <v>5.0000000000000001E-3</v>
      </c>
      <c r="V105" s="161"/>
      <c r="Z105">
        <v>0</v>
      </c>
    </row>
    <row r="106" spans="1:26" ht="24.95" customHeight="1" x14ac:dyDescent="0.25">
      <c r="A106" s="165"/>
      <c r="B106" s="162" t="s">
        <v>253</v>
      </c>
      <c r="C106" s="166" t="s">
        <v>256</v>
      </c>
      <c r="D106" s="162" t="s">
        <v>257</v>
      </c>
      <c r="E106" s="162" t="s">
        <v>101</v>
      </c>
      <c r="F106" s="163">
        <v>26.927</v>
      </c>
      <c r="G106" s="164">
        <v>0</v>
      </c>
      <c r="H106" s="164">
        <v>0</v>
      </c>
      <c r="I106" s="164">
        <f>ROUND(F106*(G106+H106),2)</f>
        <v>0</v>
      </c>
      <c r="J106" s="162">
        <f>ROUND(F106*(N106),2)</f>
        <v>250.69</v>
      </c>
      <c r="K106" s="1">
        <f>ROUND(F106*(O106),2)</f>
        <v>0</v>
      </c>
      <c r="L106" s="1">
        <f>ROUND(F106*(G106),2)</f>
        <v>0</v>
      </c>
      <c r="M106" s="1">
        <f>ROUND(F106*(H106),2)</f>
        <v>0</v>
      </c>
      <c r="N106" s="1">
        <v>9.31</v>
      </c>
      <c r="O106" s="1"/>
      <c r="P106" s="161">
        <v>5.8999999999999992E-4</v>
      </c>
      <c r="Q106" s="157"/>
      <c r="R106" s="157">
        <v>5.8999999999999992E-4</v>
      </c>
      <c r="S106" s="147">
        <f>ROUND(F106*(P106),3)</f>
        <v>1.6E-2</v>
      </c>
      <c r="V106" s="161"/>
      <c r="Z106">
        <v>0</v>
      </c>
    </row>
    <row r="107" spans="1:26" x14ac:dyDescent="0.25">
      <c r="A107" s="147"/>
      <c r="B107" s="147"/>
      <c r="C107" s="147"/>
      <c r="D107" s="147" t="s">
        <v>81</v>
      </c>
      <c r="E107" s="147"/>
      <c r="F107" s="161"/>
      <c r="G107" s="150">
        <f>ROUND((SUM(L104:L106))/1,2)</f>
        <v>0</v>
      </c>
      <c r="H107" s="150">
        <f>ROUND((SUM(M104:M106))/1,2)</f>
        <v>0</v>
      </c>
      <c r="I107" s="150">
        <f>ROUND((SUM(I104:I106))/1,2)</f>
        <v>0</v>
      </c>
      <c r="J107" s="147"/>
      <c r="K107" s="147"/>
      <c r="L107" s="147">
        <f>ROUND((SUM(L104:L106))/1,2)</f>
        <v>0</v>
      </c>
      <c r="M107" s="147">
        <f>ROUND((SUM(M104:M106))/1,2)</f>
        <v>0</v>
      </c>
      <c r="N107" s="147"/>
      <c r="O107" s="147"/>
      <c r="P107" s="167"/>
      <c r="Q107" s="147"/>
      <c r="R107" s="147"/>
      <c r="S107" s="167">
        <f>ROUND((SUM(S104:S106))/1,2)</f>
        <v>0.02</v>
      </c>
      <c r="T107" s="144"/>
      <c r="U107" s="144"/>
      <c r="V107" s="2">
        <f>ROUND((SUM(V104:V106))/1,2)</f>
        <v>0</v>
      </c>
      <c r="W107" s="144"/>
      <c r="X107" s="144"/>
      <c r="Y107" s="144"/>
      <c r="Z107" s="144"/>
    </row>
    <row r="108" spans="1:26" x14ac:dyDescent="0.25">
      <c r="A108" s="1"/>
      <c r="B108" s="1"/>
      <c r="C108" s="1"/>
      <c r="D108" s="1"/>
      <c r="E108" s="1"/>
      <c r="F108" s="157"/>
      <c r="G108" s="140"/>
      <c r="H108" s="140"/>
      <c r="I108" s="140"/>
      <c r="J108" s="1"/>
      <c r="K108" s="1"/>
      <c r="L108" s="1"/>
      <c r="M108" s="1"/>
      <c r="N108" s="1"/>
      <c r="O108" s="1"/>
      <c r="P108" s="1"/>
      <c r="Q108" s="1"/>
      <c r="R108" s="1"/>
      <c r="S108" s="1"/>
      <c r="V108" s="1"/>
    </row>
    <row r="109" spans="1:26" x14ac:dyDescent="0.25">
      <c r="A109" s="147"/>
      <c r="B109" s="147"/>
      <c r="C109" s="147"/>
      <c r="D109" s="147" t="s">
        <v>82</v>
      </c>
      <c r="E109" s="147"/>
      <c r="F109" s="161"/>
      <c r="G109" s="148"/>
      <c r="H109" s="148"/>
      <c r="I109" s="148"/>
      <c r="J109" s="147"/>
      <c r="K109" s="147"/>
      <c r="L109" s="147"/>
      <c r="M109" s="147"/>
      <c r="N109" s="147"/>
      <c r="O109" s="147"/>
      <c r="P109" s="147"/>
      <c r="Q109" s="147"/>
      <c r="R109" s="147"/>
      <c r="S109" s="147"/>
      <c r="T109" s="144"/>
      <c r="U109" s="144"/>
      <c r="V109" s="147"/>
      <c r="W109" s="144"/>
      <c r="X109" s="144"/>
      <c r="Y109" s="144"/>
      <c r="Z109" s="144"/>
    </row>
    <row r="110" spans="1:26" ht="24.95" customHeight="1" x14ac:dyDescent="0.25">
      <c r="A110" s="165"/>
      <c r="B110" s="162" t="s">
        <v>258</v>
      </c>
      <c r="C110" s="166" t="s">
        <v>259</v>
      </c>
      <c r="D110" s="162" t="s">
        <v>260</v>
      </c>
      <c r="E110" s="162" t="s">
        <v>101</v>
      </c>
      <c r="F110" s="163">
        <v>184.96999999999997</v>
      </c>
      <c r="G110" s="164">
        <v>0</v>
      </c>
      <c r="H110" s="164">
        <v>0</v>
      </c>
      <c r="I110" s="164">
        <f>ROUND(F110*(G110+H110),2)</f>
        <v>0</v>
      </c>
      <c r="J110" s="162">
        <f>ROUND(F110*(N110),2)</f>
        <v>135.03</v>
      </c>
      <c r="K110" s="1">
        <f>ROUND(F110*(O110),2)</f>
        <v>0</v>
      </c>
      <c r="L110" s="1">
        <f>ROUND(F110*(G110),2)</f>
        <v>0</v>
      </c>
      <c r="M110" s="1">
        <f>ROUND(F110*(H110),2)</f>
        <v>0</v>
      </c>
      <c r="N110" s="1">
        <v>0.73</v>
      </c>
      <c r="O110" s="1"/>
      <c r="P110" s="161">
        <v>1E-4</v>
      </c>
      <c r="Q110" s="157"/>
      <c r="R110" s="157">
        <v>1E-4</v>
      </c>
      <c r="S110" s="147">
        <f>ROUND(F110*(P110),3)</f>
        <v>1.7999999999999999E-2</v>
      </c>
      <c r="V110" s="161"/>
      <c r="Z110">
        <v>0</v>
      </c>
    </row>
    <row r="111" spans="1:26" ht="24.95" customHeight="1" x14ac:dyDescent="0.25">
      <c r="A111" s="165"/>
      <c r="B111" s="162" t="s">
        <v>258</v>
      </c>
      <c r="C111" s="166" t="s">
        <v>261</v>
      </c>
      <c r="D111" s="162" t="s">
        <v>262</v>
      </c>
      <c r="E111" s="162" t="s">
        <v>101</v>
      </c>
      <c r="F111" s="163">
        <v>184.97</v>
      </c>
      <c r="G111" s="164">
        <v>0</v>
      </c>
      <c r="H111" s="164">
        <v>0</v>
      </c>
      <c r="I111" s="164">
        <f>ROUND(F111*(G111+H111),2)</f>
        <v>0</v>
      </c>
      <c r="J111" s="162">
        <f>ROUND(F111*(N111),2)</f>
        <v>320</v>
      </c>
      <c r="K111" s="1">
        <f>ROUND(F111*(O111),2)</f>
        <v>0</v>
      </c>
      <c r="L111" s="1">
        <f>ROUND(F111*(G111),2)</f>
        <v>0</v>
      </c>
      <c r="M111" s="1">
        <f>ROUND(F111*(H111),2)</f>
        <v>0</v>
      </c>
      <c r="N111" s="1">
        <v>1.73</v>
      </c>
      <c r="O111" s="1"/>
      <c r="P111" s="161">
        <v>3.3E-4</v>
      </c>
      <c r="Q111" s="157"/>
      <c r="R111" s="157">
        <v>3.3E-4</v>
      </c>
      <c r="S111" s="147">
        <f>ROUND(F111*(P111),3)</f>
        <v>6.0999999999999999E-2</v>
      </c>
      <c r="V111" s="161"/>
      <c r="Z111">
        <v>0</v>
      </c>
    </row>
    <row r="112" spans="1:26" x14ac:dyDescent="0.25">
      <c r="A112" s="147"/>
      <c r="B112" s="147"/>
      <c r="C112" s="147"/>
      <c r="D112" s="147" t="s">
        <v>82</v>
      </c>
      <c r="E112" s="147"/>
      <c r="F112" s="161"/>
      <c r="G112" s="150">
        <f>ROUND((SUM(L109:L111))/1,2)</f>
        <v>0</v>
      </c>
      <c r="H112" s="150">
        <f>ROUND((SUM(M109:M111))/1,2)</f>
        <v>0</v>
      </c>
      <c r="I112" s="150">
        <f>ROUND((SUM(I109:I111))/1,2)</f>
        <v>0</v>
      </c>
      <c r="J112" s="147"/>
      <c r="K112" s="147"/>
      <c r="L112" s="147">
        <f>ROUND((SUM(L109:L111))/1,2)</f>
        <v>0</v>
      </c>
      <c r="M112" s="147">
        <f>ROUND((SUM(M109:M111))/1,2)</f>
        <v>0</v>
      </c>
      <c r="N112" s="147"/>
      <c r="O112" s="147"/>
      <c r="P112" s="167"/>
      <c r="Q112" s="1"/>
      <c r="R112" s="1"/>
      <c r="S112" s="167">
        <f>ROUND((SUM(S109:S111))/1,2)</f>
        <v>0.08</v>
      </c>
      <c r="T112" s="169"/>
      <c r="U112" s="169"/>
      <c r="V112" s="2">
        <f>ROUND((SUM(V109:V111))/1,2)</f>
        <v>0</v>
      </c>
    </row>
    <row r="113" spans="1:26" x14ac:dyDescent="0.25">
      <c r="A113" s="1"/>
      <c r="B113" s="1"/>
      <c r="C113" s="1"/>
      <c r="D113" s="1"/>
      <c r="E113" s="1"/>
      <c r="F113" s="157"/>
      <c r="G113" s="140"/>
      <c r="H113" s="140"/>
      <c r="I113" s="140"/>
      <c r="J113" s="1"/>
      <c r="K113" s="1"/>
      <c r="L113" s="1"/>
      <c r="M113" s="1"/>
      <c r="N113" s="1"/>
      <c r="O113" s="1"/>
      <c r="P113" s="1"/>
      <c r="Q113" s="1"/>
      <c r="R113" s="1"/>
      <c r="S113" s="1"/>
      <c r="V113" s="1"/>
    </row>
    <row r="114" spans="1:26" x14ac:dyDescent="0.25">
      <c r="A114" s="147"/>
      <c r="B114" s="147"/>
      <c r="C114" s="147"/>
      <c r="D114" s="2" t="s">
        <v>74</v>
      </c>
      <c r="E114" s="147"/>
      <c r="F114" s="161"/>
      <c r="G114" s="150">
        <f>ROUND((SUM(L53:L113))/2,2)</f>
        <v>0</v>
      </c>
      <c r="H114" s="150">
        <f>ROUND((SUM(M53:M113))/2,2)</f>
        <v>0</v>
      </c>
      <c r="I114" s="150">
        <f>ROUND((SUM(I53:I113))/2,2)</f>
        <v>0</v>
      </c>
      <c r="J114" s="147"/>
      <c r="K114" s="147"/>
      <c r="L114" s="147">
        <f>ROUND((SUM(L53:L113))/2,2)</f>
        <v>0</v>
      </c>
      <c r="M114" s="147">
        <f>ROUND((SUM(M53:M113))/2,2)</f>
        <v>0</v>
      </c>
      <c r="N114" s="147"/>
      <c r="O114" s="147"/>
      <c r="P114" s="167"/>
      <c r="Q114" s="1"/>
      <c r="R114" s="1"/>
      <c r="S114" s="167">
        <f>ROUND((SUM(S53:S113))/2,2)</f>
        <v>1.63</v>
      </c>
      <c r="V114" s="2">
        <f>ROUND((SUM(V53:V113))/2,2)</f>
        <v>0.23</v>
      </c>
    </row>
    <row r="115" spans="1:26" x14ac:dyDescent="0.25">
      <c r="A115" s="170"/>
      <c r="B115" s="170"/>
      <c r="C115" s="170"/>
      <c r="D115" s="170" t="s">
        <v>83</v>
      </c>
      <c r="E115" s="170"/>
      <c r="F115" s="171"/>
      <c r="G115" s="172">
        <f>ROUND((SUM(L9:L114))/3,2)</f>
        <v>0</v>
      </c>
      <c r="H115" s="172">
        <f>ROUND((SUM(M9:M114))/3,2)</f>
        <v>0</v>
      </c>
      <c r="I115" s="172">
        <f>ROUND((SUM(I9:I114))/3,2)</f>
        <v>0</v>
      </c>
      <c r="J115" s="170"/>
      <c r="K115" s="170">
        <f>ROUND((SUM(K9:K114))/3,2)</f>
        <v>0</v>
      </c>
      <c r="L115" s="170">
        <f>ROUND((SUM(L9:L114))/3,2)</f>
        <v>0</v>
      </c>
      <c r="M115" s="170">
        <f>ROUND((SUM(M9:M114))/3,2)</f>
        <v>0</v>
      </c>
      <c r="N115" s="170"/>
      <c r="O115" s="170"/>
      <c r="P115" s="171"/>
      <c r="Q115" s="170"/>
      <c r="R115" s="170"/>
      <c r="S115" s="171">
        <f>ROUND((SUM(S9:S114))/3,2)</f>
        <v>9.31</v>
      </c>
      <c r="T115" s="173"/>
      <c r="U115" s="173"/>
      <c r="V115" s="170">
        <f>ROUND((SUM(V9:V114))/3,2)</f>
        <v>17.32</v>
      </c>
      <c r="Z115">
        <f>(SUM(Z9:Z114))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REKONŠTRUKCIA HASIČSKEJ ZBROJNICE A GARÁŽ PRE HASIČSKÉ AUTO / SO 01 : REKONŠTRUKCIA HASIČSKEJ ZBROJNICE - ARCHITEKTONICKO - STAVEBNÉ RIEŠENIE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17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00" t="s">
        <v>1</v>
      </c>
      <c r="C2" s="201"/>
      <c r="D2" s="201"/>
      <c r="E2" s="201"/>
      <c r="F2" s="201"/>
      <c r="G2" s="201"/>
      <c r="H2" s="201"/>
      <c r="I2" s="201"/>
      <c r="J2" s="202"/>
    </row>
    <row r="3" spans="1:23" ht="18" customHeight="1" x14ac:dyDescent="0.25">
      <c r="A3" s="11"/>
      <c r="B3" s="34" t="s">
        <v>263</v>
      </c>
      <c r="C3" s="35"/>
      <c r="D3" s="36"/>
      <c r="E3" s="36"/>
      <c r="F3" s="36"/>
      <c r="G3" s="16"/>
      <c r="H3" s="16"/>
      <c r="I3" s="37" t="s">
        <v>18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20</v>
      </c>
      <c r="J4" s="30"/>
    </row>
    <row r="5" spans="1:23" ht="18" customHeight="1" thickBot="1" x14ac:dyDescent="0.3">
      <c r="A5" s="11"/>
      <c r="B5" s="38" t="s">
        <v>21</v>
      </c>
      <c r="C5" s="19"/>
      <c r="D5" s="16"/>
      <c r="E5" s="16"/>
      <c r="F5" s="39" t="s">
        <v>22</v>
      </c>
      <c r="G5" s="16"/>
      <c r="H5" s="16"/>
      <c r="I5" s="37" t="s">
        <v>23</v>
      </c>
      <c r="J5" s="189">
        <v>44092</v>
      </c>
    </row>
    <row r="6" spans="1:23" ht="20.100000000000001" customHeight="1" thickTop="1" x14ac:dyDescent="0.25">
      <c r="A6" s="11"/>
      <c r="B6" s="194" t="s">
        <v>24</v>
      </c>
      <c r="C6" s="195"/>
      <c r="D6" s="195"/>
      <c r="E6" s="195"/>
      <c r="F6" s="195"/>
      <c r="G6" s="195"/>
      <c r="H6" s="195"/>
      <c r="I6" s="195"/>
      <c r="J6" s="196"/>
    </row>
    <row r="7" spans="1:23" ht="18" customHeight="1" x14ac:dyDescent="0.25">
      <c r="A7" s="11"/>
      <c r="B7" s="48" t="s">
        <v>27</v>
      </c>
      <c r="C7" s="41"/>
      <c r="D7" s="17"/>
      <c r="E7" s="17"/>
      <c r="F7" s="17"/>
      <c r="G7" s="49" t="s">
        <v>28</v>
      </c>
      <c r="H7" s="17"/>
      <c r="I7" s="28"/>
      <c r="J7" s="42"/>
    </row>
    <row r="8" spans="1:23" ht="20.100000000000001" customHeight="1" x14ac:dyDescent="0.25">
      <c r="A8" s="11"/>
      <c r="B8" s="197" t="s">
        <v>25</v>
      </c>
      <c r="C8" s="198"/>
      <c r="D8" s="198"/>
      <c r="E8" s="198"/>
      <c r="F8" s="198"/>
      <c r="G8" s="198"/>
      <c r="H8" s="198"/>
      <c r="I8" s="198"/>
      <c r="J8" s="199"/>
    </row>
    <row r="9" spans="1:23" ht="18" customHeight="1" x14ac:dyDescent="0.25">
      <c r="A9" s="11"/>
      <c r="B9" s="38" t="s">
        <v>31</v>
      </c>
      <c r="C9" s="19"/>
      <c r="D9" s="16"/>
      <c r="E9" s="16"/>
      <c r="F9" s="16"/>
      <c r="G9" s="39" t="s">
        <v>32</v>
      </c>
      <c r="H9" s="16"/>
      <c r="I9" s="27"/>
      <c r="J9" s="30"/>
    </row>
    <row r="10" spans="1:23" ht="20.100000000000001" customHeight="1" x14ac:dyDescent="0.25">
      <c r="A10" s="11"/>
      <c r="B10" s="197" t="s">
        <v>26</v>
      </c>
      <c r="C10" s="198"/>
      <c r="D10" s="198"/>
      <c r="E10" s="198"/>
      <c r="F10" s="198"/>
      <c r="G10" s="198"/>
      <c r="H10" s="198"/>
      <c r="I10" s="198"/>
      <c r="J10" s="199"/>
    </row>
    <row r="11" spans="1:23" ht="18" customHeight="1" thickBot="1" x14ac:dyDescent="0.3">
      <c r="A11" s="11"/>
      <c r="B11" s="38" t="s">
        <v>29</v>
      </c>
      <c r="C11" s="19"/>
      <c r="D11" s="16"/>
      <c r="E11" s="16"/>
      <c r="F11" s="16"/>
      <c r="G11" s="39" t="s">
        <v>30</v>
      </c>
      <c r="H11" s="16"/>
      <c r="I11" s="27"/>
      <c r="J11" s="30"/>
    </row>
    <row r="12" spans="1:23" ht="18" customHeight="1" thickTop="1" x14ac:dyDescent="0.25">
      <c r="A12" s="11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25">
      <c r="A13" s="11"/>
      <c r="B13" s="40"/>
      <c r="C13" s="41"/>
      <c r="D13" s="17"/>
      <c r="E13" s="17"/>
      <c r="F13" s="17"/>
      <c r="G13" s="17"/>
      <c r="H13" s="17"/>
      <c r="I13" s="28"/>
      <c r="J13" s="42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33</v>
      </c>
      <c r="C15" s="83" t="s">
        <v>6</v>
      </c>
      <c r="D15" s="83" t="s">
        <v>60</v>
      </c>
      <c r="E15" s="84" t="s">
        <v>61</v>
      </c>
      <c r="F15" s="97" t="s">
        <v>62</v>
      </c>
      <c r="G15" s="50" t="s">
        <v>38</v>
      </c>
      <c r="H15" s="53" t="s">
        <v>39</v>
      </c>
      <c r="I15" s="26"/>
      <c r="J15" s="47"/>
    </row>
    <row r="16" spans="1:23" ht="18" customHeight="1" x14ac:dyDescent="0.25">
      <c r="A16" s="11"/>
      <c r="B16" s="85">
        <v>1</v>
      </c>
      <c r="C16" s="86" t="s">
        <v>34</v>
      </c>
      <c r="D16" s="87"/>
      <c r="E16" s="88"/>
      <c r="F16" s="98"/>
      <c r="G16" s="51">
        <v>6</v>
      </c>
      <c r="H16" s="107" t="s">
        <v>40</v>
      </c>
      <c r="I16" s="118"/>
      <c r="J16" s="110">
        <v>0</v>
      </c>
    </row>
    <row r="17" spans="1:26" ht="18" customHeight="1" x14ac:dyDescent="0.25">
      <c r="A17" s="11"/>
      <c r="B17" s="58">
        <v>2</v>
      </c>
      <c r="C17" s="62" t="s">
        <v>35</v>
      </c>
      <c r="D17" s="69"/>
      <c r="E17" s="67"/>
      <c r="F17" s="72"/>
      <c r="G17" s="52">
        <v>7</v>
      </c>
      <c r="H17" s="108" t="s">
        <v>41</v>
      </c>
      <c r="I17" s="118"/>
      <c r="J17" s="111">
        <f>'SO 4266'!Z15</f>
        <v>0</v>
      </c>
    </row>
    <row r="18" spans="1:26" ht="18" customHeight="1" x14ac:dyDescent="0.25">
      <c r="A18" s="11"/>
      <c r="B18" s="59">
        <v>3</v>
      </c>
      <c r="C18" s="63" t="s">
        <v>36</v>
      </c>
      <c r="D18" s="70">
        <f>'Rekap 4266'!B12</f>
        <v>0</v>
      </c>
      <c r="E18" s="68">
        <f>'Rekap 4266'!C12</f>
        <v>0</v>
      </c>
      <c r="F18" s="73">
        <f>'Rekap 4266'!D12</f>
        <v>0</v>
      </c>
      <c r="G18" s="52">
        <v>8</v>
      </c>
      <c r="H18" s="108" t="s">
        <v>42</v>
      </c>
      <c r="I18" s="118"/>
      <c r="J18" s="111">
        <v>0</v>
      </c>
    </row>
    <row r="19" spans="1:26" ht="18" customHeight="1" x14ac:dyDescent="0.25">
      <c r="A19" s="11"/>
      <c r="B19" s="59">
        <v>4</v>
      </c>
      <c r="C19" s="64"/>
      <c r="D19" s="70"/>
      <c r="E19" s="68"/>
      <c r="F19" s="73"/>
      <c r="G19" s="52">
        <v>9</v>
      </c>
      <c r="H19" s="116"/>
      <c r="I19" s="118"/>
      <c r="J19" s="117"/>
    </row>
    <row r="20" spans="1:26" ht="18" customHeight="1" thickBot="1" x14ac:dyDescent="0.3">
      <c r="A20" s="11"/>
      <c r="B20" s="59">
        <v>5</v>
      </c>
      <c r="C20" s="65" t="s">
        <v>37</v>
      </c>
      <c r="D20" s="71"/>
      <c r="E20" s="92"/>
      <c r="F20" s="99">
        <f>SUM(F16:F19)</f>
        <v>0</v>
      </c>
      <c r="G20" s="52">
        <v>10</v>
      </c>
      <c r="H20" s="108" t="s">
        <v>37</v>
      </c>
      <c r="I20" s="120"/>
      <c r="J20" s="91">
        <f>SUM(J16:J19)</f>
        <v>0</v>
      </c>
    </row>
    <row r="21" spans="1:26" ht="18" customHeight="1" thickTop="1" x14ac:dyDescent="0.25">
      <c r="A21" s="11"/>
      <c r="B21" s="56" t="s">
        <v>50</v>
      </c>
      <c r="C21" s="60" t="s">
        <v>7</v>
      </c>
      <c r="D21" s="66"/>
      <c r="E21" s="18"/>
      <c r="F21" s="90"/>
      <c r="G21" s="56" t="s">
        <v>56</v>
      </c>
      <c r="H21" s="53" t="s">
        <v>7</v>
      </c>
      <c r="I21" s="28"/>
      <c r="J21" s="121"/>
    </row>
    <row r="22" spans="1:26" ht="18" customHeight="1" x14ac:dyDescent="0.25">
      <c r="A22" s="11"/>
      <c r="B22" s="51">
        <v>11</v>
      </c>
      <c r="C22" s="54" t="s">
        <v>51</v>
      </c>
      <c r="D22" s="78"/>
      <c r="E22" s="80" t="s">
        <v>54</v>
      </c>
      <c r="F22" s="72">
        <f>((F16*U22*0)+(F17*V22*0)+(F18*W22*0))/100</f>
        <v>0</v>
      </c>
      <c r="G22" s="51">
        <v>16</v>
      </c>
      <c r="H22" s="107" t="s">
        <v>57</v>
      </c>
      <c r="I22" s="119" t="s">
        <v>54</v>
      </c>
      <c r="J22" s="110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2">
        <v>12</v>
      </c>
      <c r="C23" s="55" t="s">
        <v>52</v>
      </c>
      <c r="D23" s="57"/>
      <c r="E23" s="80" t="s">
        <v>55</v>
      </c>
      <c r="F23" s="73">
        <f>((F16*U23*0)+(F17*V23*0)+(F18*W23*0))/100</f>
        <v>0</v>
      </c>
      <c r="G23" s="52">
        <v>17</v>
      </c>
      <c r="H23" s="108" t="s">
        <v>58</v>
      </c>
      <c r="I23" s="119" t="s">
        <v>54</v>
      </c>
      <c r="J23" s="111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2">
        <v>13</v>
      </c>
      <c r="C24" s="55" t="s">
        <v>53</v>
      </c>
      <c r="D24" s="57"/>
      <c r="E24" s="80" t="s">
        <v>54</v>
      </c>
      <c r="F24" s="73">
        <f>((F16*U24*0)+(F17*V24*0)+(F18*W24*0))/100</f>
        <v>0</v>
      </c>
      <c r="G24" s="52">
        <v>18</v>
      </c>
      <c r="H24" s="108" t="s">
        <v>59</v>
      </c>
      <c r="I24" s="119" t="s">
        <v>55</v>
      </c>
      <c r="J24" s="111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2">
        <v>14</v>
      </c>
      <c r="C25" s="19"/>
      <c r="D25" s="57"/>
      <c r="E25" s="81"/>
      <c r="F25" s="79"/>
      <c r="G25" s="52">
        <v>19</v>
      </c>
      <c r="H25" s="116"/>
      <c r="I25" s="118"/>
      <c r="J25" s="117"/>
    </row>
    <row r="26" spans="1:26" ht="18" customHeight="1" thickBot="1" x14ac:dyDescent="0.3">
      <c r="A26" s="11"/>
      <c r="B26" s="52">
        <v>15</v>
      </c>
      <c r="C26" s="55"/>
      <c r="D26" s="57"/>
      <c r="E26" s="57"/>
      <c r="F26" s="100"/>
      <c r="G26" s="52">
        <v>20</v>
      </c>
      <c r="H26" s="108" t="s">
        <v>37</v>
      </c>
      <c r="I26" s="120"/>
      <c r="J26" s="91">
        <f>SUM(J22:J25)+SUM(F22:F25)</f>
        <v>0</v>
      </c>
    </row>
    <row r="27" spans="1:26" ht="18" customHeight="1" thickTop="1" x14ac:dyDescent="0.25">
      <c r="A27" s="11"/>
      <c r="B27" s="93"/>
      <c r="C27" s="132" t="s">
        <v>65</v>
      </c>
      <c r="D27" s="125"/>
      <c r="E27" s="94"/>
      <c r="F27" s="29"/>
      <c r="G27" s="101" t="s">
        <v>43</v>
      </c>
      <c r="H27" s="96" t="s">
        <v>44</v>
      </c>
      <c r="I27" s="28"/>
      <c r="J27" s="31"/>
    </row>
    <row r="28" spans="1:26" ht="18" customHeight="1" x14ac:dyDescent="0.25">
      <c r="A28" s="11"/>
      <c r="B28" s="25"/>
      <c r="C28" s="123"/>
      <c r="D28" s="126"/>
      <c r="E28" s="21"/>
      <c r="F28" s="11"/>
      <c r="G28" s="102">
        <v>21</v>
      </c>
      <c r="H28" s="106" t="s">
        <v>45</v>
      </c>
      <c r="I28" s="113"/>
      <c r="J28" s="89">
        <f>F20+J20+F26+J26</f>
        <v>0</v>
      </c>
    </row>
    <row r="29" spans="1:26" ht="18" customHeight="1" x14ac:dyDescent="0.25">
      <c r="A29" s="11"/>
      <c r="B29" s="74"/>
      <c r="C29" s="124"/>
      <c r="D29" s="127"/>
      <c r="E29" s="21"/>
      <c r="F29" s="11"/>
      <c r="G29" s="51">
        <v>22</v>
      </c>
      <c r="H29" s="107" t="s">
        <v>46</v>
      </c>
      <c r="I29" s="114">
        <f>J28-SUM('SO 4266'!K9:'SO 4266'!K14)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18"/>
      <c r="E30" s="21"/>
      <c r="F30" s="11"/>
      <c r="G30" s="52">
        <v>23</v>
      </c>
      <c r="H30" s="108" t="s">
        <v>47</v>
      </c>
      <c r="I30" s="80">
        <f>SUM('SO 4266'!K9:'SO 4266'!K14)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28"/>
      <c r="D31" s="129"/>
      <c r="E31" s="21"/>
      <c r="F31" s="11"/>
      <c r="G31" s="102">
        <v>24</v>
      </c>
      <c r="H31" s="106" t="s">
        <v>48</v>
      </c>
      <c r="I31" s="105"/>
      <c r="J31" s="122">
        <f>SUM(J28:J30)</f>
        <v>0</v>
      </c>
    </row>
    <row r="32" spans="1:26" ht="18" customHeight="1" thickBot="1" x14ac:dyDescent="0.3">
      <c r="A32" s="11"/>
      <c r="B32" s="40"/>
      <c r="C32" s="109"/>
      <c r="D32" s="115"/>
      <c r="E32" s="75"/>
      <c r="F32" s="76"/>
      <c r="G32" s="51" t="s">
        <v>49</v>
      </c>
      <c r="H32" s="109"/>
      <c r="I32" s="115"/>
      <c r="J32" s="112"/>
    </row>
    <row r="33" spans="1:10" ht="18" customHeight="1" thickTop="1" x14ac:dyDescent="0.25">
      <c r="A33" s="11"/>
      <c r="B33" s="93"/>
      <c r="C33" s="94"/>
      <c r="D33" s="130" t="s">
        <v>63</v>
      </c>
      <c r="E33" s="15"/>
      <c r="F33" s="95"/>
      <c r="G33" s="103">
        <v>26</v>
      </c>
      <c r="H33" s="131" t="s">
        <v>64</v>
      </c>
      <c r="I33" s="29"/>
      <c r="J33" s="104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E3" sqref="E3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03" t="s">
        <v>24</v>
      </c>
      <c r="B1" s="204"/>
      <c r="C1" s="204"/>
      <c r="D1" s="205"/>
      <c r="E1" s="135" t="s">
        <v>22</v>
      </c>
      <c r="F1" s="134"/>
      <c r="W1">
        <v>30.126000000000001</v>
      </c>
    </row>
    <row r="2" spans="1:26" ht="20.100000000000001" customHeight="1" x14ac:dyDescent="0.25">
      <c r="A2" s="203" t="s">
        <v>25</v>
      </c>
      <c r="B2" s="204"/>
      <c r="C2" s="204"/>
      <c r="D2" s="205"/>
      <c r="E2" s="135" t="s">
        <v>20</v>
      </c>
      <c r="F2" s="134"/>
    </row>
    <row r="3" spans="1:26" ht="20.100000000000001" customHeight="1" x14ac:dyDescent="0.25">
      <c r="A3" s="203" t="s">
        <v>26</v>
      </c>
      <c r="B3" s="204"/>
      <c r="C3" s="204"/>
      <c r="D3" s="205"/>
      <c r="E3" s="135" t="s">
        <v>361</v>
      </c>
      <c r="F3" s="134"/>
    </row>
    <row r="4" spans="1:26" x14ac:dyDescent="0.25">
      <c r="A4" s="136" t="s">
        <v>1</v>
      </c>
      <c r="B4" s="133"/>
      <c r="C4" s="133"/>
      <c r="D4" s="133"/>
      <c r="E4" s="133"/>
      <c r="F4" s="133"/>
    </row>
    <row r="5" spans="1:26" x14ac:dyDescent="0.25">
      <c r="A5" s="136" t="s">
        <v>263</v>
      </c>
      <c r="B5" s="133"/>
      <c r="C5" s="133"/>
      <c r="D5" s="133"/>
      <c r="E5" s="133"/>
      <c r="F5" s="133"/>
    </row>
    <row r="6" spans="1:26" x14ac:dyDescent="0.25">
      <c r="A6" s="133"/>
      <c r="B6" s="133"/>
      <c r="C6" s="133"/>
      <c r="D6" s="133"/>
      <c r="E6" s="133"/>
      <c r="F6" s="133"/>
    </row>
    <row r="7" spans="1:26" x14ac:dyDescent="0.25">
      <c r="A7" s="133"/>
      <c r="B7" s="133"/>
      <c r="C7" s="133"/>
      <c r="D7" s="133"/>
      <c r="E7" s="133"/>
      <c r="F7" s="133"/>
    </row>
    <row r="8" spans="1:26" x14ac:dyDescent="0.25">
      <c r="A8" s="137" t="s">
        <v>69</v>
      </c>
      <c r="B8" s="133"/>
      <c r="C8" s="133"/>
      <c r="D8" s="133"/>
      <c r="E8" s="133"/>
      <c r="F8" s="133"/>
    </row>
    <row r="9" spans="1:26" x14ac:dyDescent="0.25">
      <c r="A9" s="138" t="s">
        <v>66</v>
      </c>
      <c r="B9" s="138" t="s">
        <v>60</v>
      </c>
      <c r="C9" s="138" t="s">
        <v>61</v>
      </c>
      <c r="D9" s="138" t="s">
        <v>37</v>
      </c>
      <c r="E9" s="138" t="s">
        <v>67</v>
      </c>
      <c r="F9" s="138" t="s">
        <v>68</v>
      </c>
    </row>
    <row r="10" spans="1:26" x14ac:dyDescent="0.25">
      <c r="A10" s="145" t="s">
        <v>264</v>
      </c>
      <c r="B10" s="146"/>
      <c r="C10" s="142"/>
      <c r="D10" s="142"/>
      <c r="E10" s="143"/>
      <c r="F10" s="143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25">
      <c r="A11" s="147" t="s">
        <v>265</v>
      </c>
      <c r="B11" s="148">
        <f>'SO 4266'!L12</f>
        <v>0</v>
      </c>
      <c r="C11" s="148">
        <f>'SO 4266'!M12</f>
        <v>0</v>
      </c>
      <c r="D11" s="148">
        <f>'SO 4266'!I12</f>
        <v>0</v>
      </c>
      <c r="E11" s="149">
        <f>'SO 4266'!S12</f>
        <v>0</v>
      </c>
      <c r="F11" s="149">
        <f>'SO 4266'!V12</f>
        <v>0</v>
      </c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25">
      <c r="A12" s="2" t="s">
        <v>264</v>
      </c>
      <c r="B12" s="150">
        <f>'SO 4266'!L14</f>
        <v>0</v>
      </c>
      <c r="C12" s="150">
        <f>'SO 4266'!M14</f>
        <v>0</v>
      </c>
      <c r="D12" s="150">
        <f>'SO 4266'!I14</f>
        <v>0</v>
      </c>
      <c r="E12" s="151">
        <f>'SO 4266'!S14</f>
        <v>0</v>
      </c>
      <c r="F12" s="151">
        <f>'SO 4266'!V14</f>
        <v>0</v>
      </c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  <row r="13" spans="1:26" x14ac:dyDescent="0.25">
      <c r="A13" s="1"/>
      <c r="B13" s="140"/>
      <c r="C13" s="140"/>
      <c r="D13" s="140"/>
      <c r="E13" s="139"/>
      <c r="F13" s="139"/>
    </row>
    <row r="14" spans="1:26" x14ac:dyDescent="0.25">
      <c r="A14" s="2" t="s">
        <v>83</v>
      </c>
      <c r="B14" s="150">
        <f>'SO 4266'!L15</f>
        <v>0</v>
      </c>
      <c r="C14" s="150">
        <f>'SO 4266'!M15</f>
        <v>0</v>
      </c>
      <c r="D14" s="150">
        <f>'SO 4266'!I15</f>
        <v>0</v>
      </c>
      <c r="E14" s="151">
        <f>'SO 4266'!S15</f>
        <v>0</v>
      </c>
      <c r="F14" s="151">
        <f>'SO 4266'!V15</f>
        <v>0</v>
      </c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x14ac:dyDescent="0.25">
      <c r="A15" s="1"/>
      <c r="B15" s="140"/>
      <c r="C15" s="140"/>
      <c r="D15" s="140"/>
      <c r="E15" s="139"/>
      <c r="F15" s="139"/>
    </row>
    <row r="16" spans="1:26" x14ac:dyDescent="0.25">
      <c r="A16" s="1"/>
      <c r="B16" s="140"/>
      <c r="C16" s="140"/>
      <c r="D16" s="140"/>
      <c r="E16" s="139"/>
      <c r="F16" s="139"/>
    </row>
    <row r="17" spans="1:6" x14ac:dyDescent="0.25">
      <c r="A17" s="1"/>
      <c r="B17" s="140"/>
      <c r="C17" s="140"/>
      <c r="D17" s="140"/>
      <c r="E17" s="139"/>
      <c r="F17" s="139"/>
    </row>
    <row r="18" spans="1:6" x14ac:dyDescent="0.25">
      <c r="A18" s="1"/>
      <c r="B18" s="140"/>
      <c r="C18" s="140"/>
      <c r="D18" s="140"/>
      <c r="E18" s="139"/>
      <c r="F18" s="139"/>
    </row>
    <row r="19" spans="1:6" x14ac:dyDescent="0.25">
      <c r="A19" s="1"/>
      <c r="B19" s="140"/>
      <c r="C19" s="140"/>
      <c r="D19" s="140"/>
      <c r="E19" s="139"/>
      <c r="F19" s="139"/>
    </row>
    <row r="20" spans="1:6" x14ac:dyDescent="0.25">
      <c r="A20" s="1"/>
      <c r="B20" s="140"/>
      <c r="C20" s="140"/>
      <c r="D20" s="140"/>
      <c r="E20" s="139"/>
      <c r="F20" s="139"/>
    </row>
    <row r="21" spans="1:6" x14ac:dyDescent="0.25">
      <c r="A21" s="1"/>
      <c r="B21" s="140"/>
      <c r="C21" s="140"/>
      <c r="D21" s="140"/>
      <c r="E21" s="139"/>
      <c r="F21" s="139"/>
    </row>
    <row r="22" spans="1:6" x14ac:dyDescent="0.25">
      <c r="A22" s="1"/>
      <c r="B22" s="140"/>
      <c r="C22" s="140"/>
      <c r="D22" s="140"/>
      <c r="E22" s="139"/>
      <c r="F22" s="139"/>
    </row>
    <row r="23" spans="1:6" x14ac:dyDescent="0.25">
      <c r="A23" s="1"/>
      <c r="B23" s="140"/>
      <c r="C23" s="140"/>
      <c r="D23" s="140"/>
      <c r="E23" s="139"/>
      <c r="F23" s="139"/>
    </row>
    <row r="24" spans="1:6" x14ac:dyDescent="0.25">
      <c r="A24" s="1"/>
      <c r="B24" s="140"/>
      <c r="C24" s="140"/>
      <c r="D24" s="140"/>
      <c r="E24" s="139"/>
      <c r="F24" s="139"/>
    </row>
    <row r="25" spans="1:6" x14ac:dyDescent="0.25">
      <c r="A25" s="1"/>
      <c r="B25" s="140"/>
      <c r="C25" s="140"/>
      <c r="D25" s="140"/>
      <c r="E25" s="139"/>
      <c r="F25" s="139"/>
    </row>
    <row r="26" spans="1:6" x14ac:dyDescent="0.25">
      <c r="A26" s="1"/>
      <c r="B26" s="140"/>
      <c r="C26" s="140"/>
      <c r="D26" s="140"/>
      <c r="E26" s="139"/>
      <c r="F26" s="139"/>
    </row>
    <row r="27" spans="1:6" x14ac:dyDescent="0.25">
      <c r="A27" s="1"/>
      <c r="B27" s="140"/>
      <c r="C27" s="140"/>
      <c r="D27" s="140"/>
      <c r="E27" s="139"/>
      <c r="F27" s="139"/>
    </row>
    <row r="28" spans="1:6" x14ac:dyDescent="0.25">
      <c r="A28" s="1"/>
      <c r="B28" s="140"/>
      <c r="C28" s="140"/>
      <c r="D28" s="140"/>
      <c r="E28" s="139"/>
      <c r="F28" s="139"/>
    </row>
    <row r="29" spans="1:6" x14ac:dyDescent="0.25">
      <c r="A29" s="1"/>
      <c r="B29" s="140"/>
      <c r="C29" s="140"/>
      <c r="D29" s="140"/>
      <c r="E29" s="139"/>
      <c r="F29" s="139"/>
    </row>
    <row r="30" spans="1:6" x14ac:dyDescent="0.25">
      <c r="A30" s="1"/>
      <c r="B30" s="140"/>
      <c r="C30" s="140"/>
      <c r="D30" s="140"/>
      <c r="E30" s="139"/>
      <c r="F30" s="139"/>
    </row>
    <row r="31" spans="1:6" x14ac:dyDescent="0.25">
      <c r="A31" s="1"/>
      <c r="B31" s="140"/>
      <c r="C31" s="140"/>
      <c r="D31" s="140"/>
      <c r="E31" s="139"/>
      <c r="F31" s="139"/>
    </row>
    <row r="32" spans="1:6" x14ac:dyDescent="0.25">
      <c r="A32" s="1"/>
      <c r="B32" s="140"/>
      <c r="C32" s="140"/>
      <c r="D32" s="140"/>
      <c r="E32" s="139"/>
      <c r="F32" s="139"/>
    </row>
    <row r="33" spans="1:6" x14ac:dyDescent="0.25">
      <c r="A33" s="1"/>
      <c r="B33" s="140"/>
      <c r="C33" s="140"/>
      <c r="D33" s="140"/>
      <c r="E33" s="139"/>
      <c r="F33" s="139"/>
    </row>
    <row r="34" spans="1:6" x14ac:dyDescent="0.25">
      <c r="A34" s="1"/>
      <c r="B34" s="140"/>
      <c r="C34" s="140"/>
      <c r="D34" s="140"/>
      <c r="E34" s="139"/>
      <c r="F34" s="139"/>
    </row>
    <row r="35" spans="1:6" x14ac:dyDescent="0.25">
      <c r="A35" s="1"/>
      <c r="B35" s="140"/>
      <c r="C35" s="140"/>
      <c r="D35" s="140"/>
      <c r="E35" s="139"/>
      <c r="F35" s="139"/>
    </row>
    <row r="36" spans="1:6" x14ac:dyDescent="0.25">
      <c r="A36" s="1"/>
      <c r="B36" s="140"/>
      <c r="C36" s="140"/>
      <c r="D36" s="140"/>
      <c r="E36" s="139"/>
      <c r="F36" s="139"/>
    </row>
    <row r="37" spans="1:6" x14ac:dyDescent="0.25">
      <c r="A37" s="1"/>
      <c r="B37" s="140"/>
      <c r="C37" s="140"/>
      <c r="D37" s="140"/>
      <c r="E37" s="139"/>
      <c r="F37" s="139"/>
    </row>
    <row r="38" spans="1:6" x14ac:dyDescent="0.25">
      <c r="A38" s="1"/>
      <c r="B38" s="140"/>
      <c r="C38" s="140"/>
      <c r="D38" s="140"/>
      <c r="E38" s="139"/>
      <c r="F38" s="139"/>
    </row>
    <row r="39" spans="1:6" x14ac:dyDescent="0.25">
      <c r="A39" s="1"/>
      <c r="B39" s="140"/>
      <c r="C39" s="140"/>
      <c r="D39" s="140"/>
      <c r="E39" s="139"/>
      <c r="F39" s="139"/>
    </row>
    <row r="40" spans="1:6" x14ac:dyDescent="0.25">
      <c r="A40" s="1"/>
      <c r="B40" s="140"/>
      <c r="C40" s="140"/>
      <c r="D40" s="140"/>
      <c r="E40" s="139"/>
      <c r="F40" s="139"/>
    </row>
    <row r="41" spans="1:6" x14ac:dyDescent="0.25">
      <c r="A41" s="1"/>
      <c r="B41" s="140"/>
      <c r="C41" s="140"/>
      <c r="D41" s="140"/>
      <c r="E41" s="139"/>
      <c r="F41" s="139"/>
    </row>
    <row r="42" spans="1:6" x14ac:dyDescent="0.25">
      <c r="A42" s="1"/>
      <c r="B42" s="140"/>
      <c r="C42" s="140"/>
      <c r="D42" s="140"/>
      <c r="E42" s="139"/>
      <c r="F42" s="139"/>
    </row>
    <row r="43" spans="1:6" x14ac:dyDescent="0.25">
      <c r="A43" s="1"/>
      <c r="B43" s="140"/>
      <c r="C43" s="140"/>
      <c r="D43" s="140"/>
      <c r="E43" s="139"/>
      <c r="F43" s="139"/>
    </row>
    <row r="44" spans="1:6" x14ac:dyDescent="0.25">
      <c r="A44" s="1"/>
      <c r="B44" s="140"/>
      <c r="C44" s="140"/>
      <c r="D44" s="140"/>
      <c r="E44" s="139"/>
      <c r="F44" s="139"/>
    </row>
    <row r="45" spans="1:6" x14ac:dyDescent="0.25">
      <c r="A45" s="1"/>
      <c r="B45" s="140"/>
      <c r="C45" s="140"/>
      <c r="D45" s="140"/>
      <c r="E45" s="139"/>
      <c r="F45" s="139"/>
    </row>
    <row r="46" spans="1:6" x14ac:dyDescent="0.25">
      <c r="A46" s="1"/>
      <c r="B46" s="140"/>
      <c r="C46" s="140"/>
      <c r="D46" s="140"/>
      <c r="E46" s="139"/>
      <c r="F46" s="139"/>
    </row>
    <row r="47" spans="1:6" x14ac:dyDescent="0.25">
      <c r="A47" s="1"/>
      <c r="B47" s="140"/>
      <c r="C47" s="140"/>
      <c r="D47" s="140"/>
      <c r="E47" s="139"/>
      <c r="F47" s="139"/>
    </row>
    <row r="48" spans="1:6" x14ac:dyDescent="0.25">
      <c r="A48" s="1"/>
      <c r="B48" s="140"/>
      <c r="C48" s="140"/>
      <c r="D48" s="140"/>
      <c r="E48" s="139"/>
      <c r="F48" s="139"/>
    </row>
    <row r="49" spans="1:6" x14ac:dyDescent="0.25">
      <c r="A49" s="1"/>
      <c r="B49" s="140"/>
      <c r="C49" s="140"/>
      <c r="D49" s="140"/>
      <c r="E49" s="139"/>
      <c r="F49" s="139"/>
    </row>
    <row r="50" spans="1:6" x14ac:dyDescent="0.25">
      <c r="A50" s="1"/>
      <c r="B50" s="140"/>
      <c r="C50" s="140"/>
      <c r="D50" s="140"/>
      <c r="E50" s="139"/>
      <c r="F50" s="139"/>
    </row>
    <row r="51" spans="1:6" x14ac:dyDescent="0.25">
      <c r="A51" s="1"/>
      <c r="B51" s="140"/>
      <c r="C51" s="140"/>
      <c r="D51" s="140"/>
      <c r="E51" s="139"/>
      <c r="F51" s="139"/>
    </row>
    <row r="52" spans="1:6" x14ac:dyDescent="0.25">
      <c r="A52" s="1"/>
      <c r="B52" s="140"/>
      <c r="C52" s="140"/>
      <c r="D52" s="140"/>
      <c r="E52" s="139"/>
      <c r="F52" s="139"/>
    </row>
    <row r="53" spans="1:6" x14ac:dyDescent="0.25">
      <c r="A53" s="1"/>
      <c r="B53" s="140"/>
      <c r="C53" s="140"/>
      <c r="D53" s="140"/>
      <c r="E53" s="139"/>
      <c r="F53" s="139"/>
    </row>
    <row r="54" spans="1:6" x14ac:dyDescent="0.25">
      <c r="A54" s="1"/>
      <c r="B54" s="140"/>
      <c r="C54" s="140"/>
      <c r="D54" s="140"/>
      <c r="E54" s="139"/>
      <c r="F54" s="139"/>
    </row>
    <row r="55" spans="1:6" x14ac:dyDescent="0.25">
      <c r="A55" s="1"/>
      <c r="B55" s="140"/>
      <c r="C55" s="140"/>
      <c r="D55" s="140"/>
      <c r="E55" s="139"/>
      <c r="F55" s="139"/>
    </row>
    <row r="56" spans="1:6" x14ac:dyDescent="0.25">
      <c r="A56" s="1"/>
      <c r="B56" s="140"/>
      <c r="C56" s="140"/>
      <c r="D56" s="140"/>
      <c r="E56" s="139"/>
      <c r="F56" s="139"/>
    </row>
    <row r="57" spans="1:6" x14ac:dyDescent="0.25">
      <c r="A57" s="1"/>
      <c r="B57" s="140"/>
      <c r="C57" s="140"/>
      <c r="D57" s="140"/>
      <c r="E57" s="139"/>
      <c r="F57" s="139"/>
    </row>
    <row r="58" spans="1:6" x14ac:dyDescent="0.25">
      <c r="A58" s="1"/>
      <c r="B58" s="140"/>
      <c r="C58" s="140"/>
      <c r="D58" s="140"/>
      <c r="E58" s="139"/>
      <c r="F58" s="139"/>
    </row>
    <row r="59" spans="1:6" x14ac:dyDescent="0.25">
      <c r="A59" s="1"/>
      <c r="B59" s="140"/>
      <c r="C59" s="140"/>
      <c r="D59" s="140"/>
      <c r="E59" s="139"/>
      <c r="F59" s="139"/>
    </row>
    <row r="60" spans="1:6" x14ac:dyDescent="0.25">
      <c r="A60" s="1"/>
      <c r="B60" s="140"/>
      <c r="C60" s="140"/>
      <c r="D60" s="140"/>
      <c r="E60" s="139"/>
      <c r="F60" s="139"/>
    </row>
    <row r="61" spans="1:6" x14ac:dyDescent="0.25">
      <c r="A61" s="1"/>
      <c r="B61" s="140"/>
      <c r="C61" s="140"/>
      <c r="D61" s="140"/>
      <c r="E61" s="139"/>
      <c r="F61" s="139"/>
    </row>
    <row r="62" spans="1:6" x14ac:dyDescent="0.25">
      <c r="A62" s="1"/>
      <c r="B62" s="140"/>
      <c r="C62" s="140"/>
      <c r="D62" s="140"/>
      <c r="E62" s="139"/>
      <c r="F62" s="139"/>
    </row>
    <row r="63" spans="1:6" x14ac:dyDescent="0.25">
      <c r="A63" s="1"/>
      <c r="B63" s="140"/>
      <c r="C63" s="140"/>
      <c r="D63" s="140"/>
      <c r="E63" s="139"/>
      <c r="F63" s="139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topLeftCell="B1" workbookViewId="0">
      <pane ySplit="8" topLeftCell="A9" activePane="bottomLeft" state="frozen"/>
      <selection pane="bottomLeft" activeCell="P3" sqref="P3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5"/>
      <c r="B1" s="206" t="s">
        <v>24</v>
      </c>
      <c r="C1" s="207"/>
      <c r="D1" s="207"/>
      <c r="E1" s="207"/>
      <c r="F1" s="207"/>
      <c r="G1" s="207"/>
      <c r="H1" s="208"/>
      <c r="I1" s="156" t="s">
        <v>94</v>
      </c>
      <c r="J1" s="155"/>
      <c r="K1" s="3"/>
      <c r="L1" s="3"/>
      <c r="M1" s="3"/>
      <c r="N1" s="3"/>
      <c r="O1" s="3"/>
      <c r="P1" s="5" t="s">
        <v>95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5"/>
      <c r="B2" s="206" t="s">
        <v>25</v>
      </c>
      <c r="C2" s="207"/>
      <c r="D2" s="207"/>
      <c r="E2" s="207"/>
      <c r="F2" s="207"/>
      <c r="G2" s="207"/>
      <c r="H2" s="208"/>
      <c r="I2" s="156" t="s">
        <v>20</v>
      </c>
      <c r="J2" s="155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5"/>
      <c r="B3" s="206" t="s">
        <v>26</v>
      </c>
      <c r="C3" s="207"/>
      <c r="D3" s="207"/>
      <c r="E3" s="207"/>
      <c r="F3" s="207"/>
      <c r="G3" s="207"/>
      <c r="H3" s="208"/>
      <c r="I3" s="156" t="s">
        <v>96</v>
      </c>
      <c r="J3" s="155"/>
      <c r="K3" s="3"/>
      <c r="L3" s="3"/>
      <c r="M3" s="3"/>
      <c r="N3" s="3"/>
      <c r="O3" s="3"/>
      <c r="P3" s="188">
        <v>44092</v>
      </c>
      <c r="Q3" s="1"/>
      <c r="R3" s="1"/>
      <c r="S3" s="3"/>
      <c r="V3" s="3"/>
    </row>
    <row r="4" spans="1:26" x14ac:dyDescent="0.25">
      <c r="A4" s="3"/>
      <c r="B4" s="5" t="s">
        <v>97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263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2"/>
      <c r="B7" s="13" t="s">
        <v>69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"/>
      <c r="R7" s="1"/>
      <c r="S7" s="12"/>
      <c r="V7" s="12"/>
    </row>
    <row r="8" spans="1:26" ht="15.75" x14ac:dyDescent="0.25">
      <c r="A8" s="158" t="s">
        <v>84</v>
      </c>
      <c r="B8" s="158" t="s">
        <v>85</v>
      </c>
      <c r="C8" s="158" t="s">
        <v>86</v>
      </c>
      <c r="D8" s="158" t="s">
        <v>87</v>
      </c>
      <c r="E8" s="158" t="s">
        <v>88</v>
      </c>
      <c r="F8" s="158" t="s">
        <v>89</v>
      </c>
      <c r="G8" s="158" t="s">
        <v>60</v>
      </c>
      <c r="H8" s="158" t="s">
        <v>61</v>
      </c>
      <c r="I8" s="158" t="s">
        <v>90</v>
      </c>
      <c r="J8" s="158"/>
      <c r="K8" s="158"/>
      <c r="L8" s="158"/>
      <c r="M8" s="158"/>
      <c r="N8" s="158"/>
      <c r="O8" s="158"/>
      <c r="P8" s="158" t="s">
        <v>91</v>
      </c>
      <c r="Q8" s="152"/>
      <c r="R8" s="152"/>
      <c r="S8" s="158" t="s">
        <v>92</v>
      </c>
      <c r="T8" s="154"/>
      <c r="U8" s="154"/>
      <c r="V8" s="158" t="s">
        <v>93</v>
      </c>
      <c r="W8" s="153"/>
      <c r="X8" s="153"/>
      <c r="Y8" s="153"/>
      <c r="Z8" s="153"/>
    </row>
    <row r="9" spans="1:26" x14ac:dyDescent="0.25">
      <c r="A9" s="141"/>
      <c r="B9" s="141"/>
      <c r="C9" s="159"/>
      <c r="D9" s="145" t="s">
        <v>264</v>
      </c>
      <c r="E9" s="141"/>
      <c r="F9" s="160"/>
      <c r="G9" s="142"/>
      <c r="H9" s="142"/>
      <c r="I9" s="142"/>
      <c r="J9" s="141"/>
      <c r="K9" s="141"/>
      <c r="L9" s="141"/>
      <c r="M9" s="141"/>
      <c r="N9" s="141"/>
      <c r="O9" s="141"/>
      <c r="P9" s="141"/>
      <c r="Q9" s="147"/>
      <c r="R9" s="147"/>
      <c r="S9" s="141"/>
      <c r="T9" s="144"/>
      <c r="U9" s="144"/>
      <c r="V9" s="141"/>
      <c r="W9" s="144"/>
      <c r="X9" s="144"/>
      <c r="Y9" s="144"/>
      <c r="Z9" s="144"/>
    </row>
    <row r="10" spans="1:26" x14ac:dyDescent="0.25">
      <c r="A10" s="147"/>
      <c r="B10" s="147"/>
      <c r="C10" s="147"/>
      <c r="D10" s="147" t="s">
        <v>265</v>
      </c>
      <c r="E10" s="147"/>
      <c r="F10" s="161"/>
      <c r="G10" s="148"/>
      <c r="H10" s="148"/>
      <c r="I10" s="148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4"/>
      <c r="U10" s="144"/>
      <c r="V10" s="147"/>
      <c r="W10" s="144"/>
      <c r="X10" s="144"/>
      <c r="Y10" s="144"/>
      <c r="Z10" s="144"/>
    </row>
    <row r="11" spans="1:26" ht="24.95" customHeight="1" x14ac:dyDescent="0.25">
      <c r="A11" s="165"/>
      <c r="B11" s="162" t="s">
        <v>266</v>
      </c>
      <c r="C11" s="166" t="s">
        <v>267</v>
      </c>
      <c r="D11" s="162" t="s">
        <v>268</v>
      </c>
      <c r="E11" s="162" t="s">
        <v>269</v>
      </c>
      <c r="F11" s="163">
        <v>1</v>
      </c>
      <c r="G11" s="164">
        <v>0</v>
      </c>
      <c r="H11" s="164">
        <v>0</v>
      </c>
      <c r="I11" s="164">
        <f>ROUND(F11*(G11+H11),2)</f>
        <v>0</v>
      </c>
      <c r="J11" s="162">
        <f>ROUND(F11*(N11),2)</f>
        <v>2175.11</v>
      </c>
      <c r="K11" s="1">
        <f>ROUND(F11*(O11),2)</f>
        <v>0</v>
      </c>
      <c r="L11" s="1">
        <f>ROUND(F11*(G11),2)</f>
        <v>0</v>
      </c>
      <c r="M11" s="1">
        <f>ROUND(F11*(H11),2)</f>
        <v>0</v>
      </c>
      <c r="N11" s="1">
        <v>2175.11</v>
      </c>
      <c r="O11" s="1"/>
      <c r="P11" s="157"/>
      <c r="Q11" s="157"/>
      <c r="R11" s="157"/>
      <c r="S11" s="147"/>
      <c r="V11" s="161"/>
      <c r="Z11">
        <v>0</v>
      </c>
    </row>
    <row r="12" spans="1:26" x14ac:dyDescent="0.25">
      <c r="A12" s="147"/>
      <c r="B12" s="147"/>
      <c r="C12" s="147"/>
      <c r="D12" s="147" t="s">
        <v>265</v>
      </c>
      <c r="E12" s="147"/>
      <c r="F12" s="161"/>
      <c r="G12" s="150">
        <f>ROUND((SUM(L10:L11))/1,2)</f>
        <v>0</v>
      </c>
      <c r="H12" s="150">
        <f>ROUND((SUM(M10:M11))/1,2)</f>
        <v>0</v>
      </c>
      <c r="I12" s="150">
        <f>ROUND((SUM(I10:I11))/1,2)</f>
        <v>0</v>
      </c>
      <c r="J12" s="147"/>
      <c r="K12" s="147"/>
      <c r="L12" s="147">
        <f>ROUND((SUM(L10:L11))/1,2)</f>
        <v>0</v>
      </c>
      <c r="M12" s="147">
        <f>ROUND((SUM(M10:M11))/1,2)</f>
        <v>0</v>
      </c>
      <c r="N12" s="147"/>
      <c r="O12" s="147"/>
      <c r="P12" s="167"/>
      <c r="Q12" s="1"/>
      <c r="R12" s="1"/>
      <c r="S12" s="167">
        <f>ROUND((SUM(S10:S11))/1,2)</f>
        <v>0</v>
      </c>
      <c r="T12" s="169"/>
      <c r="U12" s="169"/>
      <c r="V12" s="2">
        <f>ROUND((SUM(V10:V11))/1,2)</f>
        <v>0</v>
      </c>
    </row>
    <row r="13" spans="1:26" x14ac:dyDescent="0.25">
      <c r="A13" s="1"/>
      <c r="B13" s="1"/>
      <c r="C13" s="1"/>
      <c r="D13" s="1"/>
      <c r="E13" s="1"/>
      <c r="F13" s="157"/>
      <c r="G13" s="140"/>
      <c r="H13" s="140"/>
      <c r="I13" s="140"/>
      <c r="J13" s="1"/>
      <c r="K13" s="1"/>
      <c r="L13" s="1"/>
      <c r="M13" s="1"/>
      <c r="N13" s="1"/>
      <c r="O13" s="1"/>
      <c r="P13" s="1"/>
      <c r="Q13" s="1"/>
      <c r="R13" s="1"/>
      <c r="S13" s="1"/>
      <c r="V13" s="1"/>
    </row>
    <row r="14" spans="1:26" x14ac:dyDescent="0.25">
      <c r="A14" s="147"/>
      <c r="B14" s="147"/>
      <c r="C14" s="147"/>
      <c r="D14" s="2" t="s">
        <v>264</v>
      </c>
      <c r="E14" s="147"/>
      <c r="F14" s="161"/>
      <c r="G14" s="150">
        <f>ROUND((SUM(L9:L13))/2,2)</f>
        <v>0</v>
      </c>
      <c r="H14" s="150">
        <f>ROUND((SUM(M9:M13))/2,2)</f>
        <v>0</v>
      </c>
      <c r="I14" s="150">
        <f>ROUND((SUM(I9:I13))/2,2)</f>
        <v>0</v>
      </c>
      <c r="J14" s="147"/>
      <c r="K14" s="147"/>
      <c r="L14" s="147">
        <f>ROUND((SUM(L9:L13))/2,2)</f>
        <v>0</v>
      </c>
      <c r="M14" s="147">
        <f>ROUND((SUM(M9:M13))/2,2)</f>
        <v>0</v>
      </c>
      <c r="N14" s="147"/>
      <c r="O14" s="147"/>
      <c r="P14" s="167"/>
      <c r="Q14" s="1"/>
      <c r="R14" s="1"/>
      <c r="S14" s="167">
        <f>ROUND((SUM(S9:S13))/2,2)</f>
        <v>0</v>
      </c>
      <c r="V14" s="2">
        <f>ROUND((SUM(V9:V13))/2,2)</f>
        <v>0</v>
      </c>
    </row>
    <row r="15" spans="1:26" x14ac:dyDescent="0.25">
      <c r="A15" s="170"/>
      <c r="B15" s="170"/>
      <c r="C15" s="170"/>
      <c r="D15" s="170" t="s">
        <v>83</v>
      </c>
      <c r="E15" s="170"/>
      <c r="F15" s="171"/>
      <c r="G15" s="172">
        <f>ROUND((SUM(L9:L14))/3,2)</f>
        <v>0</v>
      </c>
      <c r="H15" s="172">
        <f>ROUND((SUM(M9:M14))/3,2)</f>
        <v>0</v>
      </c>
      <c r="I15" s="172">
        <f>ROUND((SUM(I9:I14))/3,2)</f>
        <v>0</v>
      </c>
      <c r="J15" s="170"/>
      <c r="K15" s="170">
        <f>ROUND((SUM(K9:K14))/3,2)</f>
        <v>0</v>
      </c>
      <c r="L15" s="170">
        <f>ROUND((SUM(L9:L14))/3,2)</f>
        <v>0</v>
      </c>
      <c r="M15" s="170">
        <f>ROUND((SUM(M9:M14))/3,2)</f>
        <v>0</v>
      </c>
      <c r="N15" s="170"/>
      <c r="O15" s="170"/>
      <c r="P15" s="171"/>
      <c r="Q15" s="170"/>
      <c r="R15" s="170"/>
      <c r="S15" s="171">
        <f>ROUND((SUM(S9:S14))/3,2)</f>
        <v>0</v>
      </c>
      <c r="T15" s="173"/>
      <c r="U15" s="173"/>
      <c r="V15" s="170">
        <f>ROUND((SUM(V9:V14))/3,2)</f>
        <v>0</v>
      </c>
      <c r="Z15">
        <f>(SUM(Z9:Z14))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REKONŠTRUKCIA HASIČSKEJ ZBROJNICE A GARÁŽ PRE HASIČSKÉ AUTO / SO 01 : REKONŠTRUKCIA HASIČSKEJ ZBROJNICE - ELEKTROINŠTALÁCIA</oddHeader>
    <oddFooter>&amp;RStrana &amp;P z &amp;N    &amp;L&amp;7Spracované systémom Systematic®pyramida.wsn,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opLeftCell="A49" workbookViewId="0">
      <selection activeCell="J5" sqref="J5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17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200" t="s">
        <v>1</v>
      </c>
      <c r="C2" s="201"/>
      <c r="D2" s="201"/>
      <c r="E2" s="201"/>
      <c r="F2" s="201"/>
      <c r="G2" s="201"/>
      <c r="H2" s="201"/>
      <c r="I2" s="201"/>
      <c r="J2" s="202"/>
    </row>
    <row r="3" spans="1:23" ht="18" customHeight="1" x14ac:dyDescent="0.25">
      <c r="A3" s="11"/>
      <c r="B3" s="34" t="s">
        <v>270</v>
      </c>
      <c r="C3" s="35"/>
      <c r="D3" s="36"/>
      <c r="E3" s="36"/>
      <c r="F3" s="36"/>
      <c r="G3" s="16"/>
      <c r="H3" s="16"/>
      <c r="I3" s="37" t="s">
        <v>18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20</v>
      </c>
      <c r="J4" s="30"/>
    </row>
    <row r="5" spans="1:23" ht="18" customHeight="1" thickBot="1" x14ac:dyDescent="0.3">
      <c r="A5" s="11"/>
      <c r="B5" s="38" t="s">
        <v>21</v>
      </c>
      <c r="C5" s="19"/>
      <c r="D5" s="16"/>
      <c r="E5" s="16"/>
      <c r="F5" s="39" t="s">
        <v>22</v>
      </c>
      <c r="G5" s="16"/>
      <c r="H5" s="16"/>
      <c r="I5" s="37" t="s">
        <v>23</v>
      </c>
      <c r="J5" s="189">
        <v>44092</v>
      </c>
    </row>
    <row r="6" spans="1:23" ht="20.100000000000001" customHeight="1" thickTop="1" x14ac:dyDescent="0.25">
      <c r="A6" s="11"/>
      <c r="B6" s="194" t="s">
        <v>24</v>
      </c>
      <c r="C6" s="195"/>
      <c r="D6" s="195"/>
      <c r="E6" s="195"/>
      <c r="F6" s="195"/>
      <c r="G6" s="195"/>
      <c r="H6" s="195"/>
      <c r="I6" s="195"/>
      <c r="J6" s="196"/>
    </row>
    <row r="7" spans="1:23" ht="18" customHeight="1" x14ac:dyDescent="0.25">
      <c r="A7" s="11"/>
      <c r="B7" s="48" t="s">
        <v>27</v>
      </c>
      <c r="C7" s="41"/>
      <c r="D7" s="17"/>
      <c r="E7" s="17"/>
      <c r="F7" s="17"/>
      <c r="G7" s="49" t="s">
        <v>28</v>
      </c>
      <c r="H7" s="17"/>
      <c r="I7" s="28"/>
      <c r="J7" s="42"/>
    </row>
    <row r="8" spans="1:23" ht="20.100000000000001" customHeight="1" x14ac:dyDescent="0.25">
      <c r="A8" s="11"/>
      <c r="B8" s="197" t="s">
        <v>25</v>
      </c>
      <c r="C8" s="198"/>
      <c r="D8" s="198"/>
      <c r="E8" s="198"/>
      <c r="F8" s="198"/>
      <c r="G8" s="198"/>
      <c r="H8" s="198"/>
      <c r="I8" s="198"/>
      <c r="J8" s="199"/>
    </row>
    <row r="9" spans="1:23" ht="18" customHeight="1" x14ac:dyDescent="0.25">
      <c r="A9" s="11"/>
      <c r="B9" s="38" t="s">
        <v>31</v>
      </c>
      <c r="C9" s="19"/>
      <c r="D9" s="16"/>
      <c r="E9" s="16"/>
      <c r="F9" s="16"/>
      <c r="G9" s="39" t="s">
        <v>32</v>
      </c>
      <c r="H9" s="16"/>
      <c r="I9" s="27"/>
      <c r="J9" s="30"/>
    </row>
    <row r="10" spans="1:23" ht="20.100000000000001" customHeight="1" x14ac:dyDescent="0.25">
      <c r="A10" s="11"/>
      <c r="B10" s="197" t="s">
        <v>26</v>
      </c>
      <c r="C10" s="198"/>
      <c r="D10" s="198"/>
      <c r="E10" s="198"/>
      <c r="F10" s="198"/>
      <c r="G10" s="198"/>
      <c r="H10" s="198"/>
      <c r="I10" s="198"/>
      <c r="J10" s="199"/>
    </row>
    <row r="11" spans="1:23" ht="18" customHeight="1" thickBot="1" x14ac:dyDescent="0.3">
      <c r="A11" s="11"/>
      <c r="B11" s="38" t="s">
        <v>29</v>
      </c>
      <c r="C11" s="19"/>
      <c r="D11" s="16"/>
      <c r="E11" s="16"/>
      <c r="F11" s="16"/>
      <c r="G11" s="39" t="s">
        <v>30</v>
      </c>
      <c r="H11" s="16"/>
      <c r="I11" s="27"/>
      <c r="J11" s="30"/>
    </row>
    <row r="12" spans="1:23" ht="18" customHeight="1" thickTop="1" x14ac:dyDescent="0.25">
      <c r="A12" s="11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25">
      <c r="A13" s="11"/>
      <c r="B13" s="40"/>
      <c r="C13" s="41"/>
      <c r="D13" s="17"/>
      <c r="E13" s="17"/>
      <c r="F13" s="17"/>
      <c r="G13" s="17"/>
      <c r="H13" s="17"/>
      <c r="I13" s="28"/>
      <c r="J13" s="42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2" t="s">
        <v>33</v>
      </c>
      <c r="C15" s="83" t="s">
        <v>6</v>
      </c>
      <c r="D15" s="83" t="s">
        <v>60</v>
      </c>
      <c r="E15" s="84" t="s">
        <v>61</v>
      </c>
      <c r="F15" s="97" t="s">
        <v>62</v>
      </c>
      <c r="G15" s="50" t="s">
        <v>38</v>
      </c>
      <c r="H15" s="53" t="s">
        <v>39</v>
      </c>
      <c r="I15" s="26"/>
      <c r="J15" s="47"/>
    </row>
    <row r="16" spans="1:23" ht="18" customHeight="1" x14ac:dyDescent="0.25">
      <c r="A16" s="11"/>
      <c r="B16" s="85">
        <v>1</v>
      </c>
      <c r="C16" s="86" t="s">
        <v>34</v>
      </c>
      <c r="D16" s="87">
        <f>'Rekap 4269'!B17</f>
        <v>0</v>
      </c>
      <c r="E16" s="88">
        <f>'Rekap 4269'!C17</f>
        <v>0</v>
      </c>
      <c r="F16" s="98">
        <f>'Rekap 4269'!D17</f>
        <v>0</v>
      </c>
      <c r="G16" s="51">
        <v>6</v>
      </c>
      <c r="H16" s="107" t="s">
        <v>40</v>
      </c>
      <c r="I16" s="118"/>
      <c r="J16" s="110">
        <v>0</v>
      </c>
    </row>
    <row r="17" spans="1:26" ht="18" customHeight="1" x14ac:dyDescent="0.25">
      <c r="A17" s="11"/>
      <c r="B17" s="58">
        <v>2</v>
      </c>
      <c r="C17" s="62" t="s">
        <v>35</v>
      </c>
      <c r="D17" s="69">
        <f>'Rekap 4269'!B23</f>
        <v>0</v>
      </c>
      <c r="E17" s="67">
        <f>'Rekap 4269'!C23</f>
        <v>0</v>
      </c>
      <c r="F17" s="72">
        <f>'Rekap 4269'!D23</f>
        <v>0</v>
      </c>
      <c r="G17" s="52">
        <v>7</v>
      </c>
      <c r="H17" s="108" t="s">
        <v>41</v>
      </c>
      <c r="I17" s="118"/>
      <c r="J17" s="111">
        <f>'SO 4269'!Z74</f>
        <v>0</v>
      </c>
    </row>
    <row r="18" spans="1:26" ht="18" customHeight="1" x14ac:dyDescent="0.25">
      <c r="A18" s="11"/>
      <c r="B18" s="59">
        <v>3</v>
      </c>
      <c r="C18" s="63" t="s">
        <v>36</v>
      </c>
      <c r="D18" s="70"/>
      <c r="E18" s="68"/>
      <c r="F18" s="73"/>
      <c r="G18" s="52">
        <v>8</v>
      </c>
      <c r="H18" s="108" t="s">
        <v>42</v>
      </c>
      <c r="I18" s="118"/>
      <c r="J18" s="111">
        <v>0</v>
      </c>
    </row>
    <row r="19" spans="1:26" ht="18" customHeight="1" x14ac:dyDescent="0.25">
      <c r="A19" s="11"/>
      <c r="B19" s="59">
        <v>4</v>
      </c>
      <c r="C19" s="64"/>
      <c r="D19" s="70"/>
      <c r="E19" s="68"/>
      <c r="F19" s="73"/>
      <c r="G19" s="52">
        <v>9</v>
      </c>
      <c r="H19" s="116"/>
      <c r="I19" s="118"/>
      <c r="J19" s="117"/>
    </row>
    <row r="20" spans="1:26" ht="18" customHeight="1" thickBot="1" x14ac:dyDescent="0.3">
      <c r="A20" s="11"/>
      <c r="B20" s="59">
        <v>5</v>
      </c>
      <c r="C20" s="65" t="s">
        <v>37</v>
      </c>
      <c r="D20" s="71"/>
      <c r="E20" s="92"/>
      <c r="F20" s="99">
        <f>SUM(F16:F19)</f>
        <v>0</v>
      </c>
      <c r="G20" s="52">
        <v>10</v>
      </c>
      <c r="H20" s="108" t="s">
        <v>37</v>
      </c>
      <c r="I20" s="120"/>
      <c r="J20" s="91">
        <f>SUM(J16:J19)</f>
        <v>0</v>
      </c>
    </row>
    <row r="21" spans="1:26" ht="18" customHeight="1" thickTop="1" x14ac:dyDescent="0.25">
      <c r="A21" s="11"/>
      <c r="B21" s="56" t="s">
        <v>50</v>
      </c>
      <c r="C21" s="60" t="s">
        <v>7</v>
      </c>
      <c r="D21" s="66"/>
      <c r="E21" s="18"/>
      <c r="F21" s="90"/>
      <c r="G21" s="56" t="s">
        <v>56</v>
      </c>
      <c r="H21" s="53" t="s">
        <v>7</v>
      </c>
      <c r="I21" s="28"/>
      <c r="J21" s="121"/>
    </row>
    <row r="22" spans="1:26" ht="18" customHeight="1" x14ac:dyDescent="0.25">
      <c r="A22" s="11"/>
      <c r="B22" s="51">
        <v>11</v>
      </c>
      <c r="C22" s="54" t="s">
        <v>51</v>
      </c>
      <c r="D22" s="78"/>
      <c r="E22" s="80" t="s">
        <v>54</v>
      </c>
      <c r="F22" s="72">
        <f>((F16*U22*0)+(F17*V22*0)+(F18*W22*0))/100</f>
        <v>0</v>
      </c>
      <c r="G22" s="51">
        <v>16</v>
      </c>
      <c r="H22" s="107" t="s">
        <v>57</v>
      </c>
      <c r="I22" s="119" t="s">
        <v>54</v>
      </c>
      <c r="J22" s="110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2">
        <v>12</v>
      </c>
      <c r="C23" s="55" t="s">
        <v>52</v>
      </c>
      <c r="D23" s="57"/>
      <c r="E23" s="80" t="s">
        <v>55</v>
      </c>
      <c r="F23" s="73">
        <f>((F16*U23*0)+(F17*V23*0)+(F18*W23*0))/100</f>
        <v>0</v>
      </c>
      <c r="G23" s="52">
        <v>17</v>
      </c>
      <c r="H23" s="108" t="s">
        <v>58</v>
      </c>
      <c r="I23" s="119" t="s">
        <v>54</v>
      </c>
      <c r="J23" s="111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2">
        <v>13</v>
      </c>
      <c r="C24" s="55" t="s">
        <v>53</v>
      </c>
      <c r="D24" s="57"/>
      <c r="E24" s="80" t="s">
        <v>54</v>
      </c>
      <c r="F24" s="73">
        <f>((F16*U24*0)+(F17*V24*0)+(F18*W24*0))/100</f>
        <v>0</v>
      </c>
      <c r="G24" s="52">
        <v>18</v>
      </c>
      <c r="H24" s="108" t="s">
        <v>59</v>
      </c>
      <c r="I24" s="119" t="s">
        <v>55</v>
      </c>
      <c r="J24" s="111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2">
        <v>14</v>
      </c>
      <c r="C25" s="19"/>
      <c r="D25" s="57"/>
      <c r="E25" s="81"/>
      <c r="F25" s="79"/>
      <c r="G25" s="52">
        <v>19</v>
      </c>
      <c r="H25" s="116"/>
      <c r="I25" s="118"/>
      <c r="J25" s="117"/>
    </row>
    <row r="26" spans="1:26" ht="18" customHeight="1" thickBot="1" x14ac:dyDescent="0.3">
      <c r="A26" s="11"/>
      <c r="B26" s="52">
        <v>15</v>
      </c>
      <c r="C26" s="55"/>
      <c r="D26" s="57"/>
      <c r="E26" s="57"/>
      <c r="F26" s="100"/>
      <c r="G26" s="52">
        <v>20</v>
      </c>
      <c r="H26" s="108" t="s">
        <v>37</v>
      </c>
      <c r="I26" s="120"/>
      <c r="J26" s="91">
        <f>SUM(J22:J25)+SUM(F22:F25)</f>
        <v>0</v>
      </c>
    </row>
    <row r="27" spans="1:26" ht="18" customHeight="1" thickTop="1" x14ac:dyDescent="0.25">
      <c r="A27" s="11"/>
      <c r="B27" s="93"/>
      <c r="C27" s="132" t="s">
        <v>65</v>
      </c>
      <c r="D27" s="125"/>
      <c r="E27" s="94"/>
      <c r="F27" s="29"/>
      <c r="G27" s="101" t="s">
        <v>43</v>
      </c>
      <c r="H27" s="96" t="s">
        <v>44</v>
      </c>
      <c r="I27" s="28"/>
      <c r="J27" s="31"/>
    </row>
    <row r="28" spans="1:26" ht="18" customHeight="1" x14ac:dyDescent="0.25">
      <c r="A28" s="11"/>
      <c r="B28" s="25"/>
      <c r="C28" s="123"/>
      <c r="D28" s="126"/>
      <c r="E28" s="21"/>
      <c r="F28" s="11"/>
      <c r="G28" s="102">
        <v>21</v>
      </c>
      <c r="H28" s="106" t="s">
        <v>45</v>
      </c>
      <c r="I28" s="113"/>
      <c r="J28" s="89">
        <f>F20+J20+F26+J26</f>
        <v>0</v>
      </c>
    </row>
    <row r="29" spans="1:26" ht="18" customHeight="1" x14ac:dyDescent="0.25">
      <c r="A29" s="11"/>
      <c r="B29" s="74"/>
      <c r="C29" s="124"/>
      <c r="D29" s="127"/>
      <c r="E29" s="21"/>
      <c r="F29" s="11"/>
      <c r="G29" s="51">
        <v>22</v>
      </c>
      <c r="H29" s="107" t="s">
        <v>46</v>
      </c>
      <c r="I29" s="114">
        <f>J28-SUM('SO 4269'!K9:'SO 4269'!K73)</f>
        <v>0</v>
      </c>
      <c r="J29" s="110">
        <f>ROUND(((ROUND(I29,2)*20)*1/100),2)</f>
        <v>0</v>
      </c>
    </row>
    <row r="30" spans="1:26" ht="18" customHeight="1" x14ac:dyDescent="0.25">
      <c r="A30" s="11"/>
      <c r="B30" s="22"/>
      <c r="C30" s="116"/>
      <c r="D30" s="118"/>
      <c r="E30" s="21"/>
      <c r="F30" s="11"/>
      <c r="G30" s="52">
        <v>23</v>
      </c>
      <c r="H30" s="108" t="s">
        <v>47</v>
      </c>
      <c r="I30" s="80">
        <f>SUM('SO 4269'!K9:'SO 4269'!K73)</f>
        <v>0</v>
      </c>
      <c r="J30" s="111">
        <f>ROUND(((ROUND(I30,2)*0)/100),2)</f>
        <v>0</v>
      </c>
    </row>
    <row r="31" spans="1:26" ht="18" customHeight="1" x14ac:dyDescent="0.25">
      <c r="A31" s="11"/>
      <c r="B31" s="23"/>
      <c r="C31" s="128"/>
      <c r="D31" s="129"/>
      <c r="E31" s="21"/>
      <c r="F31" s="11"/>
      <c r="G31" s="102">
        <v>24</v>
      </c>
      <c r="H31" s="106" t="s">
        <v>48</v>
      </c>
      <c r="I31" s="105"/>
      <c r="J31" s="122">
        <f>SUM(J28:J30)</f>
        <v>0</v>
      </c>
    </row>
    <row r="32" spans="1:26" ht="18" customHeight="1" thickBot="1" x14ac:dyDescent="0.3">
      <c r="A32" s="11"/>
      <c r="B32" s="40"/>
      <c r="C32" s="109"/>
      <c r="D32" s="115"/>
      <c r="E32" s="75"/>
      <c r="F32" s="76"/>
      <c r="G32" s="51" t="s">
        <v>49</v>
      </c>
      <c r="H32" s="109"/>
      <c r="I32" s="115"/>
      <c r="J32" s="112"/>
    </row>
    <row r="33" spans="1:10" ht="18" customHeight="1" thickTop="1" x14ac:dyDescent="0.25">
      <c r="A33" s="11"/>
      <c r="B33" s="93"/>
      <c r="C33" s="94"/>
      <c r="D33" s="130" t="s">
        <v>63</v>
      </c>
      <c r="E33" s="15"/>
      <c r="F33" s="95"/>
      <c r="G33" s="103">
        <v>26</v>
      </c>
      <c r="H33" s="131" t="s">
        <v>64</v>
      </c>
      <c r="I33" s="29"/>
      <c r="J33" s="104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4"/>
      <c r="C40" s="75"/>
      <c r="D40" s="12"/>
      <c r="E40" s="12"/>
      <c r="F40" s="12"/>
      <c r="G40" s="12"/>
      <c r="H40" s="12"/>
      <c r="I40" s="76"/>
      <c r="J40" s="77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10</vt:i4>
      </vt:variant>
    </vt:vector>
  </HeadingPairs>
  <TitlesOfParts>
    <vt:vector size="27" baseType="lpstr">
      <vt:lpstr>Rekapitulácia</vt:lpstr>
      <vt:lpstr>Krycí list stavby</vt:lpstr>
      <vt:lpstr>Kryci_list 4265</vt:lpstr>
      <vt:lpstr>Rekap 4265</vt:lpstr>
      <vt:lpstr>SO 4265</vt:lpstr>
      <vt:lpstr>Kryci_list 4266</vt:lpstr>
      <vt:lpstr>Rekap 4266</vt:lpstr>
      <vt:lpstr>SO 4266</vt:lpstr>
      <vt:lpstr>Kryci_list 4269</vt:lpstr>
      <vt:lpstr>Rekap 4269</vt:lpstr>
      <vt:lpstr>SO 4269</vt:lpstr>
      <vt:lpstr>Kryci_list 4270</vt:lpstr>
      <vt:lpstr>Rekap 4270</vt:lpstr>
      <vt:lpstr>SO 4270</vt:lpstr>
      <vt:lpstr>Kryci_list 4271</vt:lpstr>
      <vt:lpstr>Rekap 4271</vt:lpstr>
      <vt:lpstr>SO 4271</vt:lpstr>
      <vt:lpstr>'Rekap 4265'!Názvy_tlače</vt:lpstr>
      <vt:lpstr>'Rekap 4266'!Názvy_tlače</vt:lpstr>
      <vt:lpstr>'Rekap 4269'!Názvy_tlače</vt:lpstr>
      <vt:lpstr>'Rekap 4270'!Názvy_tlače</vt:lpstr>
      <vt:lpstr>'Rekap 4271'!Názvy_tlače</vt:lpstr>
      <vt:lpstr>'SO 4265'!Názvy_tlače</vt:lpstr>
      <vt:lpstr>'SO 4266'!Názvy_tlače</vt:lpstr>
      <vt:lpstr>'SO 4269'!Názvy_tlače</vt:lpstr>
      <vt:lpstr>'SO 4270'!Názvy_tlače</vt:lpstr>
      <vt:lpstr>'SO 4271'!Názvy_tlače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DŽUPINOVÁ Alena</cp:lastModifiedBy>
  <dcterms:created xsi:type="dcterms:W3CDTF">2019-06-19T06:51:23Z</dcterms:created>
  <dcterms:modified xsi:type="dcterms:W3CDTF">2020-10-09T05:48:11Z</dcterms:modified>
</cp:coreProperties>
</file>